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C:\Users\crt-56\Documents\00_Dokumentacia\0_Certifikáty\"/>
    </mc:Choice>
  </mc:AlternateContent>
  <xr:revisionPtr revIDLastSave="0" documentId="13_ncr:1_{80BE0951-24E6-48D1-B90A-9EE3CFDD3411}"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38640" windowHeight="2139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 r:id="rId13"/>
    <externalReference r:id="rId14"/>
  </externalReferences>
  <definedNames>
    <definedName name="_xlnm._FilterDatabase" localSheetId="9" hidden="1">'C'!$A$1:$B$1</definedName>
    <definedName name="_xlnm._FilterDatabase" localSheetId="4" hidden="1">'Smelter List'!$A$4:$Q$2504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Titles" localSheetId="3">Declaration!$1:$6</definedName>
    <definedName name="_xlnm.Print_Titles" localSheetId="6">'Product List'!$5:$5</definedName>
    <definedName name="_xlnm.Print_Titles" localSheetId="4">'Smelter List'!$4:$4</definedName>
    <definedName name="_xlnm.Print_Area" localSheetId="3">Declaration!$A$1:$L$92</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3" hidden="1">Declaration!$L:$W</definedName>
    <definedName name="Z_51531B83_BDD7_4890_A744_04812A317369_.wvu.Cols" localSheetId="5" hidden="1">Checker!$E:$M</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3" hidden="1">Declaration!$94:$109</definedName>
    <definedName name="Z_51531B83_BDD7_4890_A744_04812A317369_.wvu.Rows" localSheetId="5" hidden="1">Checker!$61:$61</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245" i="5" l="1"/>
  <c r="AC245" i="5"/>
  <c r="AB245" i="5"/>
  <c r="X245" i="5"/>
  <c r="V245" i="5"/>
  <c r="T245" i="5"/>
  <c r="S245" i="5"/>
  <c r="AB244" i="5"/>
  <c r="X244" i="5"/>
  <c r="AB243" i="5"/>
  <c r="X243" i="5"/>
  <c r="AB242" i="5"/>
  <c r="X242" i="5"/>
  <c r="AB241" i="5"/>
  <c r="X241" i="5"/>
  <c r="AB240" i="5"/>
  <c r="X240" i="5"/>
  <c r="AB239" i="5"/>
  <c r="X239" i="5"/>
  <c r="AB238" i="5"/>
  <c r="X238" i="5"/>
  <c r="AB237" i="5"/>
  <c r="X237" i="5"/>
  <c r="AB236" i="5"/>
  <c r="X236" i="5"/>
  <c r="AB235" i="5"/>
  <c r="X235" i="5"/>
  <c r="AB234" i="5"/>
  <c r="X234" i="5"/>
  <c r="AB233" i="5"/>
  <c r="X233" i="5"/>
  <c r="AB232" i="5"/>
  <c r="X232" i="5"/>
  <c r="AB231" i="5"/>
  <c r="X231" i="5"/>
  <c r="AB230" i="5"/>
  <c r="X230" i="5"/>
  <c r="AB229" i="5"/>
  <c r="X229" i="5"/>
  <c r="AB228" i="5"/>
  <c r="X228" i="5"/>
  <c r="AB227" i="5"/>
  <c r="X227" i="5"/>
  <c r="AB226" i="5"/>
  <c r="X226" i="5"/>
  <c r="AB225" i="5"/>
  <c r="X225" i="5"/>
  <c r="AB224" i="5"/>
  <c r="X224" i="5"/>
  <c r="AB223" i="5"/>
  <c r="X223" i="5"/>
  <c r="AB222" i="5"/>
  <c r="X222" i="5"/>
  <c r="AB221" i="5"/>
  <c r="X221" i="5"/>
  <c r="AD220" i="5"/>
  <c r="AC220" i="5"/>
  <c r="AB220" i="5"/>
  <c r="X220" i="5"/>
  <c r="V220" i="5"/>
  <c r="AB219" i="5"/>
  <c r="X219" i="5"/>
  <c r="AB218" i="5"/>
  <c r="X218" i="5"/>
  <c r="AB217" i="5"/>
  <c r="X217" i="5"/>
  <c r="AB216" i="5"/>
  <c r="X216" i="5"/>
  <c r="AB215" i="5"/>
  <c r="X215" i="5"/>
  <c r="AB214" i="5"/>
  <c r="X214" i="5"/>
  <c r="AB213" i="5"/>
  <c r="X213" i="5"/>
  <c r="AB212" i="5"/>
  <c r="X212" i="5"/>
  <c r="AB211" i="5"/>
  <c r="X211" i="5"/>
  <c r="AB210" i="5"/>
  <c r="X210" i="5"/>
  <c r="AB209" i="5"/>
  <c r="X209" i="5"/>
  <c r="AB208" i="5"/>
  <c r="X208" i="5"/>
  <c r="AB207" i="5"/>
  <c r="X207" i="5"/>
  <c r="AB206" i="5"/>
  <c r="X206" i="5"/>
  <c r="AB205" i="5"/>
  <c r="X205" i="5"/>
  <c r="AB204" i="5"/>
  <c r="X204" i="5"/>
  <c r="V204" i="5"/>
  <c r="AB203" i="5"/>
  <c r="X203" i="5"/>
  <c r="AB202" i="5"/>
  <c r="X202" i="5"/>
  <c r="AB201" i="5"/>
  <c r="X201" i="5"/>
  <c r="AB200" i="5"/>
  <c r="X200" i="5"/>
  <c r="AB199" i="5"/>
  <c r="X199" i="5"/>
  <c r="AB198" i="5"/>
  <c r="X198" i="5"/>
  <c r="AB197" i="5"/>
  <c r="X197" i="5"/>
  <c r="AB196" i="5"/>
  <c r="X196" i="5"/>
  <c r="AB195" i="5"/>
  <c r="X195" i="5"/>
  <c r="AB194" i="5"/>
  <c r="X194" i="5"/>
  <c r="AB193" i="5"/>
  <c r="X193" i="5"/>
  <c r="AB192" i="5"/>
  <c r="X192" i="5"/>
  <c r="AB191" i="5"/>
  <c r="X191" i="5"/>
  <c r="AB190" i="5"/>
  <c r="X190" i="5"/>
  <c r="AB189" i="5"/>
  <c r="X189" i="5"/>
  <c r="AB188" i="5"/>
  <c r="X188" i="5"/>
  <c r="AB187" i="5"/>
  <c r="X187" i="5"/>
  <c r="AB186" i="5"/>
  <c r="X186" i="5"/>
  <c r="AB185" i="5"/>
  <c r="X185" i="5"/>
  <c r="AB184" i="5"/>
  <c r="X184" i="5"/>
  <c r="AB183" i="5"/>
  <c r="X183" i="5"/>
  <c r="AB182" i="5"/>
  <c r="X182" i="5"/>
  <c r="AB181" i="5"/>
  <c r="X181" i="5"/>
  <c r="AB180" i="5"/>
  <c r="X180" i="5"/>
  <c r="V180" i="5"/>
  <c r="AB179" i="5"/>
  <c r="X179" i="5"/>
  <c r="AB178" i="5"/>
  <c r="X178" i="5"/>
  <c r="AB177" i="5"/>
  <c r="X177" i="5"/>
  <c r="AB176" i="5"/>
  <c r="X176" i="5"/>
  <c r="AB175" i="5"/>
  <c r="X175" i="5"/>
  <c r="AB174" i="5"/>
  <c r="X174" i="5"/>
  <c r="AB173" i="5"/>
  <c r="X173" i="5"/>
  <c r="AB172" i="5"/>
  <c r="X172" i="5"/>
  <c r="AD171" i="5"/>
  <c r="AC171" i="5"/>
  <c r="AB171" i="5"/>
  <c r="X171" i="5"/>
  <c r="AD170" i="5"/>
  <c r="AC170" i="5"/>
  <c r="AB170" i="5"/>
  <c r="X170" i="5"/>
  <c r="AD169" i="5"/>
  <c r="AC169" i="5"/>
  <c r="AB169" i="5"/>
  <c r="X169" i="5"/>
  <c r="AB168" i="5"/>
  <c r="X168" i="5"/>
  <c r="AD167" i="5"/>
  <c r="AC167" i="5"/>
  <c r="AB167" i="5"/>
  <c r="X167" i="5"/>
  <c r="AB166" i="5"/>
  <c r="X166" i="5"/>
  <c r="AD165" i="5"/>
  <c r="AC165" i="5"/>
  <c r="AB165" i="5"/>
  <c r="X165" i="5"/>
  <c r="AD164" i="5"/>
  <c r="AC164" i="5"/>
  <c r="AB164" i="5"/>
  <c r="X164" i="5"/>
  <c r="AB163" i="5"/>
  <c r="X163" i="5"/>
  <c r="AB162" i="5"/>
  <c r="X162" i="5"/>
  <c r="AB161" i="5"/>
  <c r="X161" i="5"/>
  <c r="AB160" i="5"/>
  <c r="X160" i="5"/>
  <c r="AD159" i="5"/>
  <c r="AC159" i="5"/>
  <c r="AB159" i="5"/>
  <c r="X159" i="5"/>
  <c r="AB158" i="5"/>
  <c r="X158" i="5"/>
  <c r="AB157" i="5"/>
  <c r="X157" i="5"/>
  <c r="AB156" i="5"/>
  <c r="X156" i="5"/>
  <c r="AB155" i="5"/>
  <c r="X155" i="5"/>
  <c r="AD154" i="5"/>
  <c r="AC154" i="5"/>
  <c r="AB154" i="5"/>
  <c r="X154" i="5"/>
  <c r="AB153" i="5"/>
  <c r="X153" i="5"/>
  <c r="AD152" i="5"/>
  <c r="AC152" i="5"/>
  <c r="AB152" i="5"/>
  <c r="X152" i="5"/>
  <c r="AB151" i="5"/>
  <c r="X151" i="5"/>
  <c r="AD150" i="5"/>
  <c r="AC150" i="5"/>
  <c r="AB150" i="5"/>
  <c r="X150" i="5"/>
  <c r="AD149" i="5"/>
  <c r="AC149" i="5"/>
  <c r="AB149" i="5"/>
  <c r="X149" i="5"/>
  <c r="AD148" i="5"/>
  <c r="AC148" i="5"/>
  <c r="AB148" i="5"/>
  <c r="X148" i="5"/>
  <c r="AD147" i="5"/>
  <c r="AC147" i="5"/>
  <c r="AB147" i="5"/>
  <c r="X147" i="5"/>
  <c r="AD146" i="5"/>
  <c r="AC146" i="5"/>
  <c r="AB146" i="5"/>
  <c r="X146" i="5"/>
  <c r="AB145" i="5"/>
  <c r="X145" i="5"/>
  <c r="AB144" i="5"/>
  <c r="X144" i="5"/>
  <c r="AB143" i="5"/>
  <c r="X143" i="5"/>
  <c r="AB142" i="5"/>
  <c r="X142" i="5"/>
  <c r="AB141" i="5"/>
  <c r="X141" i="5"/>
  <c r="V141" i="5"/>
  <c r="AB140" i="5"/>
  <c r="X140" i="5"/>
  <c r="AB139" i="5"/>
  <c r="X139" i="5"/>
  <c r="AB138" i="5"/>
  <c r="X138" i="5"/>
  <c r="AB137" i="5"/>
  <c r="X137" i="5"/>
  <c r="AB136" i="5"/>
  <c r="X136" i="5"/>
  <c r="AB135" i="5"/>
  <c r="X135" i="5"/>
  <c r="AB134" i="5"/>
  <c r="X134" i="5"/>
  <c r="AB133" i="5"/>
  <c r="X133" i="5"/>
  <c r="AB132" i="5"/>
  <c r="X132" i="5"/>
  <c r="AB131" i="5"/>
  <c r="X131" i="5"/>
  <c r="AB130" i="5"/>
  <c r="X130" i="5"/>
  <c r="AB129" i="5"/>
  <c r="X129" i="5"/>
  <c r="AB128" i="5"/>
  <c r="X128" i="5"/>
  <c r="AB127" i="5"/>
  <c r="X127" i="5"/>
  <c r="AB126" i="5"/>
  <c r="X126" i="5"/>
  <c r="AB125" i="5"/>
  <c r="X125" i="5"/>
  <c r="AB124" i="5"/>
  <c r="X124" i="5"/>
  <c r="AB123" i="5"/>
  <c r="X123" i="5"/>
  <c r="AB122" i="5"/>
  <c r="X122" i="5"/>
  <c r="AB121" i="5"/>
  <c r="X121" i="5"/>
  <c r="AB120" i="5"/>
  <c r="X120" i="5"/>
  <c r="AB119" i="5"/>
  <c r="X119" i="5"/>
  <c r="AB118" i="5"/>
  <c r="X118" i="5"/>
  <c r="AB116" i="5"/>
  <c r="X116" i="5"/>
  <c r="AB115" i="5"/>
  <c r="X115" i="5"/>
  <c r="AB114" i="5"/>
  <c r="X114" i="5"/>
  <c r="AB113" i="5"/>
  <c r="X113" i="5"/>
  <c r="AB112" i="5"/>
  <c r="X112" i="5"/>
  <c r="AB111" i="5"/>
  <c r="X111" i="5"/>
  <c r="AB110" i="5"/>
  <c r="X110" i="5"/>
  <c r="AB109" i="5"/>
  <c r="X109" i="5"/>
  <c r="AB108" i="5"/>
  <c r="X108" i="5"/>
  <c r="AB107" i="5"/>
  <c r="X107" i="5"/>
  <c r="AB106" i="5"/>
  <c r="X106" i="5"/>
  <c r="AB105" i="5"/>
  <c r="X105" i="5"/>
  <c r="AB104" i="5"/>
  <c r="X104" i="5"/>
  <c r="AB103" i="5"/>
  <c r="X103" i="5"/>
  <c r="AB102" i="5"/>
  <c r="X102" i="5"/>
  <c r="AB101" i="5"/>
  <c r="X101" i="5"/>
  <c r="AB100" i="5"/>
  <c r="X100" i="5"/>
  <c r="AB99" i="5"/>
  <c r="X99" i="5"/>
  <c r="AB98" i="5"/>
  <c r="X98" i="5"/>
  <c r="AB94" i="5"/>
  <c r="X94" i="5"/>
  <c r="AB93" i="5"/>
  <c r="X93" i="5"/>
  <c r="V93" i="5"/>
  <c r="AB92" i="5"/>
  <c r="X92" i="5"/>
  <c r="AB91" i="5"/>
  <c r="X91" i="5"/>
  <c r="AB90" i="5"/>
  <c r="X90" i="5"/>
  <c r="AB89" i="5"/>
  <c r="X89" i="5"/>
  <c r="AB88" i="5"/>
  <c r="X88" i="5"/>
  <c r="AB87" i="5"/>
  <c r="X87" i="5"/>
  <c r="AB86" i="5"/>
  <c r="X86" i="5"/>
  <c r="AB85" i="5"/>
  <c r="X85" i="5"/>
  <c r="AB84" i="5"/>
  <c r="X84" i="5"/>
  <c r="AB83" i="5"/>
  <c r="X83" i="5"/>
  <c r="AB82" i="5"/>
  <c r="X82" i="5"/>
  <c r="AB81" i="5"/>
  <c r="X81" i="5"/>
  <c r="AB80" i="5"/>
  <c r="X80" i="5"/>
  <c r="AB79" i="5"/>
  <c r="X79" i="5"/>
  <c r="AB78" i="5"/>
  <c r="X78" i="5"/>
  <c r="AB77" i="5"/>
  <c r="X77" i="5"/>
  <c r="AB76" i="5"/>
  <c r="X76" i="5"/>
  <c r="AB75" i="5"/>
  <c r="X75" i="5"/>
  <c r="AB74" i="5"/>
  <c r="X74" i="5"/>
  <c r="AB73" i="5"/>
  <c r="X73" i="5"/>
  <c r="AB72" i="5"/>
  <c r="X72" i="5"/>
  <c r="AB71" i="5"/>
  <c r="X71" i="5"/>
  <c r="AB70" i="5"/>
  <c r="X70" i="5"/>
  <c r="AB69" i="5"/>
  <c r="X69" i="5"/>
  <c r="AB68" i="5"/>
  <c r="X68" i="5"/>
  <c r="AB67" i="5"/>
  <c r="X67" i="5"/>
  <c r="AB66" i="5"/>
  <c r="X66" i="5"/>
  <c r="AB65" i="5"/>
  <c r="X65" i="5"/>
  <c r="AB63" i="5"/>
  <c r="X63" i="5"/>
  <c r="AB62" i="5"/>
  <c r="X62" i="5"/>
  <c r="AB61" i="5"/>
  <c r="X61" i="5"/>
  <c r="AB60" i="5"/>
  <c r="X60" i="5"/>
  <c r="AB59" i="5"/>
  <c r="X59" i="5"/>
  <c r="AB58" i="5"/>
  <c r="X58" i="5"/>
  <c r="AB57" i="5"/>
  <c r="X57" i="5"/>
  <c r="AB56" i="5"/>
  <c r="X56" i="5"/>
  <c r="AB55" i="5"/>
  <c r="X55" i="5"/>
  <c r="AB54" i="5"/>
  <c r="X54" i="5"/>
  <c r="AB53" i="5"/>
  <c r="X53" i="5"/>
  <c r="AB52" i="5"/>
  <c r="X52" i="5"/>
  <c r="AB51" i="5"/>
  <c r="X51" i="5"/>
  <c r="AB50" i="5"/>
  <c r="X50" i="5"/>
  <c r="AB49" i="5"/>
  <c r="X49" i="5"/>
  <c r="AB48" i="5"/>
  <c r="X48" i="5"/>
  <c r="AB47" i="5"/>
  <c r="X47" i="5"/>
  <c r="AB46" i="5"/>
  <c r="X46" i="5"/>
  <c r="AB45" i="5"/>
  <c r="X45" i="5"/>
  <c r="AB44" i="5"/>
  <c r="X44" i="5"/>
  <c r="AB43" i="5"/>
  <c r="X43" i="5"/>
  <c r="AB42" i="5"/>
  <c r="X42" i="5"/>
  <c r="AB41" i="5"/>
  <c r="X41" i="5"/>
  <c r="AB40" i="5"/>
  <c r="X40" i="5"/>
  <c r="AB39" i="5"/>
  <c r="X39" i="5"/>
  <c r="AB38" i="5"/>
  <c r="X38" i="5"/>
  <c r="AB37" i="5"/>
  <c r="X37" i="5"/>
  <c r="AB36" i="5"/>
  <c r="X36" i="5"/>
  <c r="AB35" i="5"/>
  <c r="X35" i="5"/>
  <c r="AB34" i="5"/>
  <c r="X34" i="5"/>
  <c r="V34" i="5"/>
  <c r="S34" i="5"/>
  <c r="AB33" i="5"/>
  <c r="X33" i="5"/>
  <c r="AB32" i="5"/>
  <c r="X32" i="5"/>
  <c r="AB31" i="5"/>
  <c r="X31" i="5"/>
  <c r="AB30" i="5"/>
  <c r="X30" i="5"/>
  <c r="AB29" i="5"/>
  <c r="X29" i="5"/>
  <c r="AB28" i="5"/>
  <c r="X28" i="5"/>
  <c r="V28" i="5"/>
  <c r="AB27" i="5"/>
  <c r="X27" i="5"/>
  <c r="AB26" i="5"/>
  <c r="X26" i="5"/>
  <c r="AB25" i="5"/>
  <c r="X25" i="5"/>
  <c r="AB24" i="5"/>
  <c r="X24" i="5"/>
  <c r="AB23" i="5"/>
  <c r="X23" i="5"/>
  <c r="AB22" i="5"/>
  <c r="X22" i="5"/>
  <c r="AB21" i="5"/>
  <c r="X21" i="5"/>
  <c r="AB20" i="5"/>
  <c r="X20" i="5"/>
  <c r="AB19" i="5"/>
  <c r="X19" i="5"/>
  <c r="AB18" i="5"/>
  <c r="X18" i="5"/>
  <c r="AB17" i="5"/>
  <c r="X17" i="5"/>
  <c r="AB16" i="5"/>
  <c r="X16" i="5"/>
  <c r="AB15" i="5"/>
  <c r="X15" i="5"/>
  <c r="AB14" i="5"/>
  <c r="X14" i="5"/>
  <c r="AB13" i="5"/>
  <c r="X13" i="5"/>
  <c r="AB12" i="5"/>
  <c r="X12" i="5"/>
  <c r="AB11" i="5"/>
  <c r="X11" i="5"/>
  <c r="AB10" i="5"/>
  <c r="X10" i="5"/>
  <c r="AB9" i="5"/>
  <c r="X9" i="5"/>
  <c r="AB7" i="5"/>
  <c r="X7" i="5"/>
  <c r="AB6" i="5"/>
  <c r="X6" i="5"/>
  <c r="AB5" i="5"/>
  <c r="X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C246" i="5"/>
  <c r="C247" i="5"/>
  <c r="AB247" i="5"/>
  <c r="C248" i="5"/>
  <c r="AB248" i="5"/>
  <c r="C249" i="5"/>
  <c r="AB249" i="5"/>
  <c r="C250" i="5"/>
  <c r="AB250" i="5"/>
  <c r="C251" i="5"/>
  <c r="AB251" i="5"/>
  <c r="C252" i="5"/>
  <c r="AB252" i="5"/>
  <c r="C253" i="5"/>
  <c r="AB253" i="5"/>
  <c r="C254" i="5"/>
  <c r="AB254" i="5"/>
  <c r="C255" i="5"/>
  <c r="AB255" i="5"/>
  <c r="C256" i="5"/>
  <c r="AB256" i="5"/>
  <c r="C257" i="5"/>
  <c r="AB257" i="5"/>
  <c r="C258" i="5"/>
  <c r="AB258" i="5"/>
  <c r="C259" i="5"/>
  <c r="AB259" i="5"/>
  <c r="C260" i="5"/>
  <c r="AB260" i="5"/>
  <c r="C261" i="5"/>
  <c r="AB261" i="5"/>
  <c r="C262" i="5"/>
  <c r="AB262" i="5"/>
  <c r="C263" i="5"/>
  <c r="AB263" i="5"/>
  <c r="C264" i="5"/>
  <c r="AB264" i="5"/>
  <c r="C265" i="5"/>
  <c r="AB265" i="5"/>
  <c r="C266" i="5"/>
  <c r="AB266" i="5"/>
  <c r="C267" i="5"/>
  <c r="AB267" i="5"/>
  <c r="C268" i="5"/>
  <c r="AB268" i="5"/>
  <c r="C269" i="5"/>
  <c r="AB269" i="5"/>
  <c r="C270" i="5"/>
  <c r="AB270" i="5"/>
  <c r="C271" i="5"/>
  <c r="AB271" i="5"/>
  <c r="C272" i="5"/>
  <c r="AB272" i="5"/>
  <c r="C273" i="5"/>
  <c r="AB273" i="5"/>
  <c r="C274" i="5"/>
  <c r="AB274" i="5"/>
  <c r="C275" i="5"/>
  <c r="AB275" i="5"/>
  <c r="C276" i="5"/>
  <c r="AB276" i="5"/>
  <c r="C277" i="5"/>
  <c r="AB277" i="5"/>
  <c r="C278" i="5"/>
  <c r="AB278" i="5"/>
  <c r="C279" i="5"/>
  <c r="AB279" i="5"/>
  <c r="C280" i="5"/>
  <c r="AB280" i="5"/>
  <c r="C281" i="5"/>
  <c r="AB281" i="5"/>
  <c r="C282" i="5"/>
  <c r="AB282" i="5"/>
  <c r="C283" i="5"/>
  <c r="AB283" i="5"/>
  <c r="C284" i="5"/>
  <c r="AB284" i="5"/>
  <c r="C285" i="5"/>
  <c r="AB285" i="5"/>
  <c r="C286" i="5"/>
  <c r="AB286" i="5"/>
  <c r="C287" i="5"/>
  <c r="AB287" i="5"/>
  <c r="C288" i="5"/>
  <c r="AB288" i="5"/>
  <c r="C289" i="5"/>
  <c r="AB289" i="5"/>
  <c r="C290" i="5"/>
  <c r="AB290" i="5"/>
  <c r="C291" i="5"/>
  <c r="AB291" i="5"/>
  <c r="C292" i="5"/>
  <c r="AB292" i="5"/>
  <c r="C293" i="5"/>
  <c r="AB293" i="5"/>
  <c r="C294" i="5"/>
  <c r="AB294" i="5"/>
  <c r="C295" i="5"/>
  <c r="AB295" i="5"/>
  <c r="C296" i="5"/>
  <c r="AB296" i="5"/>
  <c r="C297" i="5"/>
  <c r="AB297" i="5"/>
  <c r="C298" i="5"/>
  <c r="AB298" i="5"/>
  <c r="C299" i="5"/>
  <c r="AB299" i="5"/>
  <c r="C300" i="5"/>
  <c r="AB300" i="5"/>
  <c r="C301" i="5"/>
  <c r="AB301" i="5"/>
  <c r="C302" i="5"/>
  <c r="AB302" i="5"/>
  <c r="C303" i="5"/>
  <c r="AB303" i="5"/>
  <c r="C304" i="5"/>
  <c r="AB304" i="5"/>
  <c r="C305" i="5"/>
  <c r="AB305" i="5"/>
  <c r="C306" i="5"/>
  <c r="AB306" i="5"/>
  <c r="C307" i="5"/>
  <c r="AB307" i="5"/>
  <c r="C308" i="5"/>
  <c r="AB308" i="5"/>
  <c r="C309" i="5"/>
  <c r="AB309" i="5"/>
  <c r="C310" i="5"/>
  <c r="AB310" i="5"/>
  <c r="C311" i="5"/>
  <c r="AB311" i="5"/>
  <c r="C312" i="5"/>
  <c r="AB312" i="5"/>
  <c r="C313" i="5"/>
  <c r="AB313" i="5"/>
  <c r="C314" i="5"/>
  <c r="AB314" i="5"/>
  <c r="C315" i="5"/>
  <c r="AB315" i="5"/>
  <c r="C316" i="5"/>
  <c r="AB316" i="5"/>
  <c r="C317" i="5"/>
  <c r="AB317" i="5"/>
  <c r="C318" i="5"/>
  <c r="AB318" i="5"/>
  <c r="C319" i="5"/>
  <c r="AB319" i="5"/>
  <c r="C320" i="5"/>
  <c r="AB320" i="5"/>
  <c r="C321" i="5"/>
  <c r="AB321" i="5"/>
  <c r="C322" i="5"/>
  <c r="AB322" i="5"/>
  <c r="C323" i="5"/>
  <c r="AB323" i="5"/>
  <c r="C324" i="5"/>
  <c r="AB324" i="5"/>
  <c r="C325" i="5"/>
  <c r="AB325" i="5"/>
  <c r="C326" i="5"/>
  <c r="AB326" i="5"/>
  <c r="C327" i="5"/>
  <c r="AB327" i="5"/>
  <c r="C328" i="5"/>
  <c r="AB328" i="5"/>
  <c r="C329" i="5"/>
  <c r="AB329" i="5"/>
  <c r="C330" i="5"/>
  <c r="AB330" i="5"/>
  <c r="C331" i="5"/>
  <c r="AB331" i="5"/>
  <c r="C332" i="5"/>
  <c r="AB332" i="5"/>
  <c r="C333" i="5"/>
  <c r="AB333" i="5"/>
  <c r="C334" i="5"/>
  <c r="AB334" i="5"/>
  <c r="C335" i="5"/>
  <c r="AB335" i="5"/>
  <c r="C336" i="5"/>
  <c r="AB336" i="5"/>
  <c r="C337" i="5"/>
  <c r="AB337" i="5"/>
  <c r="C338" i="5"/>
  <c r="AB338" i="5"/>
  <c r="C339" i="5"/>
  <c r="AB339" i="5"/>
  <c r="C340" i="5"/>
  <c r="AB340" i="5"/>
  <c r="C341" i="5"/>
  <c r="AB341" i="5"/>
  <c r="C342" i="5"/>
  <c r="AB342" i="5"/>
  <c r="C343" i="5"/>
  <c r="AB343" i="5"/>
  <c r="C344" i="5"/>
  <c r="AB344" i="5"/>
  <c r="C345" i="5"/>
  <c r="AB345" i="5"/>
  <c r="C346" i="5"/>
  <c r="AB346" i="5"/>
  <c r="C347" i="5"/>
  <c r="AB347" i="5"/>
  <c r="C348" i="5"/>
  <c r="AB348" i="5"/>
  <c r="C349" i="5"/>
  <c r="AB349" i="5"/>
  <c r="C350" i="5"/>
  <c r="AB350" i="5"/>
  <c r="C351" i="5"/>
  <c r="AB351" i="5"/>
  <c r="C352" i="5"/>
  <c r="AB352" i="5"/>
  <c r="C353" i="5"/>
  <c r="AB353" i="5"/>
  <c r="C354" i="5"/>
  <c r="AB354" i="5"/>
  <c r="C355" i="5"/>
  <c r="AB355" i="5"/>
  <c r="C356" i="5"/>
  <c r="AB356" i="5"/>
  <c r="C357" i="5"/>
  <c r="AB357" i="5"/>
  <c r="C358" i="5"/>
  <c r="AB358" i="5"/>
  <c r="C359" i="5"/>
  <c r="AB359" i="5"/>
  <c r="C360" i="5"/>
  <c r="AB360" i="5"/>
  <c r="C361" i="5"/>
  <c r="AB361" i="5"/>
  <c r="C362" i="5"/>
  <c r="AB362" i="5"/>
  <c r="C363" i="5"/>
  <c r="AB363" i="5"/>
  <c r="C364" i="5"/>
  <c r="AB364" i="5"/>
  <c r="C365" i="5"/>
  <c r="AB365" i="5"/>
  <c r="C366" i="5"/>
  <c r="AB366" i="5"/>
  <c r="C367" i="5"/>
  <c r="AB367" i="5"/>
  <c r="C368" i="5"/>
  <c r="AB368" i="5"/>
  <c r="C369" i="5"/>
  <c r="AB369" i="5"/>
  <c r="C370" i="5"/>
  <c r="AB370" i="5"/>
  <c r="C371" i="5"/>
  <c r="AB371" i="5"/>
  <c r="C372" i="5"/>
  <c r="AB372" i="5"/>
  <c r="C373" i="5"/>
  <c r="AB373" i="5"/>
  <c r="C374" i="5"/>
  <c r="AB374" i="5"/>
  <c r="C375" i="5"/>
  <c r="AB375" i="5"/>
  <c r="C376" i="5"/>
  <c r="AB376" i="5"/>
  <c r="C377" i="5"/>
  <c r="AB377" i="5"/>
  <c r="C378" i="5"/>
  <c r="AB378" i="5"/>
  <c r="C379" i="5"/>
  <c r="AB379" i="5"/>
  <c r="C380" i="5"/>
  <c r="AB380" i="5"/>
  <c r="C381" i="5"/>
  <c r="AB381" i="5"/>
  <c r="C382" i="5"/>
  <c r="AB382" i="5"/>
  <c r="C383" i="5"/>
  <c r="AB383" i="5"/>
  <c r="C384" i="5"/>
  <c r="AB384" i="5"/>
  <c r="C385" i="5"/>
  <c r="AB385" i="5"/>
  <c r="C386" i="5"/>
  <c r="AB386" i="5"/>
  <c r="C387" i="5"/>
  <c r="AB387" i="5"/>
  <c r="C388" i="5"/>
  <c r="AB388" i="5"/>
  <c r="C389" i="5"/>
  <c r="AB389" i="5"/>
  <c r="C390" i="5"/>
  <c r="AB390" i="5"/>
  <c r="C391" i="5"/>
  <c r="AB391" i="5"/>
  <c r="C392" i="5"/>
  <c r="AB392" i="5"/>
  <c r="C393" i="5"/>
  <c r="AB393" i="5"/>
  <c r="C394" i="5"/>
  <c r="AB394" i="5"/>
  <c r="C395" i="5"/>
  <c r="AB395" i="5"/>
  <c r="C396" i="5"/>
  <c r="AB396" i="5"/>
  <c r="C397" i="5"/>
  <c r="AB397" i="5"/>
  <c r="C398" i="5"/>
  <c r="AB398" i="5"/>
  <c r="C399" i="5"/>
  <c r="AB399" i="5"/>
  <c r="C400" i="5"/>
  <c r="AB400" i="5"/>
  <c r="C401" i="5"/>
  <c r="AB401" i="5"/>
  <c r="C402" i="5"/>
  <c r="AB402" i="5"/>
  <c r="C403" i="5"/>
  <c r="AB403" i="5"/>
  <c r="C404" i="5"/>
  <c r="AB404" i="5"/>
  <c r="C405" i="5"/>
  <c r="AB405" i="5"/>
  <c r="C406" i="5"/>
  <c r="AB406" i="5"/>
  <c r="C407" i="5"/>
  <c r="AB407" i="5"/>
  <c r="C408" i="5"/>
  <c r="AB408" i="5"/>
  <c r="C409" i="5"/>
  <c r="AB409" i="5"/>
  <c r="C410" i="5"/>
  <c r="AB410" i="5"/>
  <c r="C411" i="5"/>
  <c r="AB411" i="5"/>
  <c r="C412" i="5"/>
  <c r="AB412" i="5"/>
  <c r="C413" i="5"/>
  <c r="AB413" i="5"/>
  <c r="C414" i="5"/>
  <c r="AB414" i="5"/>
  <c r="C415" i="5"/>
  <c r="AB415" i="5"/>
  <c r="C416" i="5"/>
  <c r="AB416" i="5"/>
  <c r="C417" i="5"/>
  <c r="AB417" i="5"/>
  <c r="C418" i="5"/>
  <c r="AB418" i="5"/>
  <c r="C419" i="5"/>
  <c r="AB419" i="5"/>
  <c r="C420" i="5"/>
  <c r="AB420" i="5"/>
  <c r="C421" i="5"/>
  <c r="AB421" i="5"/>
  <c r="C422" i="5"/>
  <c r="AB422" i="5"/>
  <c r="C423" i="5"/>
  <c r="AB423" i="5"/>
  <c r="C424" i="5"/>
  <c r="AB424" i="5"/>
  <c r="C425" i="5"/>
  <c r="AB425" i="5"/>
  <c r="C426" i="5"/>
  <c r="AB426" i="5"/>
  <c r="C427" i="5"/>
  <c r="AB427" i="5"/>
  <c r="C428" i="5"/>
  <c r="AB428" i="5"/>
  <c r="C429" i="5"/>
  <c r="AB429" i="5"/>
  <c r="C430" i="5"/>
  <c r="AB430" i="5"/>
  <c r="C431" i="5"/>
  <c r="AB431" i="5"/>
  <c r="C432" i="5"/>
  <c r="AB432" i="5"/>
  <c r="C433" i="5"/>
  <c r="AB433" i="5"/>
  <c r="C434" i="5"/>
  <c r="AB434" i="5"/>
  <c r="C435" i="5"/>
  <c r="AB435" i="5"/>
  <c r="C436" i="5"/>
  <c r="AB436" i="5"/>
  <c r="C437" i="5"/>
  <c r="AB437" i="5"/>
  <c r="C438" i="5"/>
  <c r="AB438" i="5"/>
  <c r="C439" i="5"/>
  <c r="AB439" i="5"/>
  <c r="C440" i="5"/>
  <c r="AB440" i="5"/>
  <c r="C441" i="5"/>
  <c r="AB441" i="5"/>
  <c r="C442" i="5"/>
  <c r="AB442" i="5"/>
  <c r="C443" i="5"/>
  <c r="AB443" i="5"/>
  <c r="C444" i="5"/>
  <c r="AB444" i="5"/>
  <c r="C445" i="5"/>
  <c r="AB445" i="5"/>
  <c r="C446" i="5"/>
  <c r="AB446" i="5"/>
  <c r="C447" i="5"/>
  <c r="AB447" i="5"/>
  <c r="C448" i="5"/>
  <c r="AB448" i="5"/>
  <c r="C449" i="5"/>
  <c r="AB449" i="5"/>
  <c r="C450" i="5"/>
  <c r="AB450" i="5"/>
  <c r="C451" i="5"/>
  <c r="AB451" i="5"/>
  <c r="C452" i="5"/>
  <c r="AB452" i="5"/>
  <c r="C453" i="5"/>
  <c r="AB453" i="5"/>
  <c r="C454" i="5"/>
  <c r="AB454" i="5"/>
  <c r="C455" i="5"/>
  <c r="AB455" i="5"/>
  <c r="C456" i="5"/>
  <c r="AB456" i="5"/>
  <c r="C457" i="5"/>
  <c r="AB457" i="5"/>
  <c r="C458" i="5"/>
  <c r="AB458" i="5"/>
  <c r="C459" i="5"/>
  <c r="AB459" i="5"/>
  <c r="C460" i="5"/>
  <c r="AB460" i="5"/>
  <c r="C461" i="5"/>
  <c r="AB461" i="5"/>
  <c r="C462" i="5"/>
  <c r="AB462" i="5"/>
  <c r="C463" i="5"/>
  <c r="AB463" i="5"/>
  <c r="C464" i="5"/>
  <c r="AB464" i="5"/>
  <c r="C465" i="5"/>
  <c r="AB465" i="5"/>
  <c r="C466" i="5"/>
  <c r="AB466" i="5"/>
  <c r="C467" i="5"/>
  <c r="AB467" i="5"/>
  <c r="C468" i="5"/>
  <c r="AB468" i="5"/>
  <c r="C469" i="5"/>
  <c r="AB469" i="5"/>
  <c r="C470" i="5"/>
  <c r="AB470" i="5"/>
  <c r="C471" i="5"/>
  <c r="AB471" i="5"/>
  <c r="C472" i="5"/>
  <c r="AB472" i="5"/>
  <c r="C473" i="5"/>
  <c r="AB473" i="5"/>
  <c r="C474" i="5"/>
  <c r="AB474" i="5"/>
  <c r="C475" i="5"/>
  <c r="AB475" i="5"/>
  <c r="C476" i="5"/>
  <c r="AB476" i="5"/>
  <c r="C477" i="5"/>
  <c r="AB477" i="5"/>
  <c r="C478" i="5"/>
  <c r="AB478" i="5"/>
  <c r="C479" i="5"/>
  <c r="AB479" i="5"/>
  <c r="C480" i="5"/>
  <c r="AB480" i="5"/>
  <c r="C481" i="5"/>
  <c r="AB481" i="5"/>
  <c r="C482" i="5"/>
  <c r="AB482" i="5"/>
  <c r="C483" i="5"/>
  <c r="AB483" i="5"/>
  <c r="C484" i="5"/>
  <c r="AB484" i="5"/>
  <c r="C485" i="5"/>
  <c r="AB485" i="5"/>
  <c r="C486" i="5"/>
  <c r="AB486" i="5"/>
  <c r="C487" i="5"/>
  <c r="AB487" i="5"/>
  <c r="C488" i="5"/>
  <c r="AB488" i="5"/>
  <c r="C489" i="5"/>
  <c r="AB489" i="5"/>
  <c r="C490" i="5"/>
  <c r="AB490" i="5"/>
  <c r="C491" i="5"/>
  <c r="AB491" i="5"/>
  <c r="C492" i="5"/>
  <c r="AB492" i="5"/>
  <c r="C493" i="5"/>
  <c r="AB493" i="5"/>
  <c r="C494" i="5"/>
  <c r="AB494" i="5"/>
  <c r="C495" i="5"/>
  <c r="AB495" i="5"/>
  <c r="C496" i="5"/>
  <c r="AB496" i="5"/>
  <c r="C497" i="5"/>
  <c r="AB497" i="5"/>
  <c r="C498" i="5"/>
  <c r="AB498" i="5"/>
  <c r="C499" i="5"/>
  <c r="AB499" i="5"/>
  <c r="C500" i="5"/>
  <c r="AB500" i="5"/>
  <c r="C501" i="5"/>
  <c r="AB501" i="5"/>
  <c r="C502" i="5"/>
  <c r="AB502" i="5"/>
  <c r="C503" i="5"/>
  <c r="AB503" i="5"/>
  <c r="C504" i="5"/>
  <c r="AB504" i="5"/>
  <c r="C505" i="5"/>
  <c r="AB505" i="5"/>
  <c r="C506" i="5"/>
  <c r="AB506" i="5"/>
  <c r="C507" i="5"/>
  <c r="AB507" i="5"/>
  <c r="C508" i="5"/>
  <c r="AB508" i="5"/>
  <c r="C509" i="5"/>
  <c r="AB509" i="5"/>
  <c r="C510" i="5"/>
  <c r="AB510" i="5"/>
  <c r="C511" i="5"/>
  <c r="AB511" i="5"/>
  <c r="C512" i="5"/>
  <c r="AB512" i="5"/>
  <c r="C513" i="5"/>
  <c r="AB513" i="5"/>
  <c r="C514" i="5"/>
  <c r="AB514" i="5"/>
  <c r="C515" i="5"/>
  <c r="AB515" i="5"/>
  <c r="C516" i="5"/>
  <c r="AB516" i="5"/>
  <c r="C517" i="5"/>
  <c r="AB517" i="5"/>
  <c r="C518" i="5"/>
  <c r="AB518" i="5"/>
  <c r="C519" i="5"/>
  <c r="AB519" i="5"/>
  <c r="C520" i="5"/>
  <c r="AB520" i="5"/>
  <c r="C521" i="5"/>
  <c r="AB521" i="5"/>
  <c r="C522" i="5"/>
  <c r="AB522" i="5"/>
  <c r="C523" i="5"/>
  <c r="AB523" i="5"/>
  <c r="C524" i="5"/>
  <c r="AB524" i="5"/>
  <c r="C525" i="5"/>
  <c r="AB525" i="5"/>
  <c r="C526" i="5"/>
  <c r="AB526" i="5"/>
  <c r="C527" i="5"/>
  <c r="AB527" i="5"/>
  <c r="C528" i="5"/>
  <c r="AB528" i="5"/>
  <c r="C529" i="5"/>
  <c r="AB529" i="5"/>
  <c r="C530" i="5"/>
  <c r="AB530" i="5"/>
  <c r="C531" i="5"/>
  <c r="AB531" i="5"/>
  <c r="C532" i="5"/>
  <c r="AB532" i="5"/>
  <c r="C533" i="5"/>
  <c r="AB533" i="5"/>
  <c r="C534" i="5"/>
  <c r="AB534" i="5"/>
  <c r="C535" i="5"/>
  <c r="AB535" i="5"/>
  <c r="C536" i="5"/>
  <c r="AB536" i="5"/>
  <c r="C537" i="5"/>
  <c r="AB537" i="5"/>
  <c r="C538" i="5"/>
  <c r="AB538" i="5"/>
  <c r="C539" i="5"/>
  <c r="AB539" i="5"/>
  <c r="C540" i="5"/>
  <c r="AB540" i="5"/>
  <c r="C541" i="5"/>
  <c r="AB541" i="5"/>
  <c r="C542" i="5"/>
  <c r="AB542" i="5"/>
  <c r="C543" i="5"/>
  <c r="AB543" i="5"/>
  <c r="C544" i="5"/>
  <c r="AB544" i="5"/>
  <c r="C545" i="5"/>
  <c r="AB545" i="5"/>
  <c r="C546" i="5"/>
  <c r="AB546" i="5"/>
  <c r="C547" i="5"/>
  <c r="AB547" i="5"/>
  <c r="C548" i="5"/>
  <c r="AB548" i="5"/>
  <c r="C549" i="5"/>
  <c r="AB549" i="5"/>
  <c r="C550" i="5"/>
  <c r="AB550" i="5"/>
  <c r="C551" i="5"/>
  <c r="AB551" i="5"/>
  <c r="C552" i="5"/>
  <c r="AB552" i="5"/>
  <c r="C553" i="5"/>
  <c r="AB553" i="5"/>
  <c r="C554" i="5"/>
  <c r="AB554" i="5"/>
  <c r="C555" i="5"/>
  <c r="AB555" i="5"/>
  <c r="C556" i="5"/>
  <c r="AB556" i="5"/>
  <c r="C557" i="5"/>
  <c r="AB557" i="5"/>
  <c r="C558" i="5"/>
  <c r="AB558" i="5"/>
  <c r="C559" i="5"/>
  <c r="AB559" i="5"/>
  <c r="C560" i="5"/>
  <c r="AB560" i="5"/>
  <c r="C561" i="5"/>
  <c r="AB561" i="5"/>
  <c r="C562" i="5"/>
  <c r="AB562" i="5"/>
  <c r="C563" i="5"/>
  <c r="AB563" i="5"/>
  <c r="C564" i="5"/>
  <c r="AB564" i="5"/>
  <c r="C565" i="5"/>
  <c r="AB565" i="5"/>
  <c r="C566" i="5"/>
  <c r="AB566" i="5"/>
  <c r="C567" i="5"/>
  <c r="AB567" i="5"/>
  <c r="C568" i="5"/>
  <c r="AB568" i="5"/>
  <c r="C569" i="5"/>
  <c r="AB569" i="5"/>
  <c r="C570" i="5"/>
  <c r="AB570" i="5"/>
  <c r="C571" i="5"/>
  <c r="AB571" i="5"/>
  <c r="C572" i="5"/>
  <c r="AB572" i="5"/>
  <c r="C573" i="5"/>
  <c r="AB573" i="5"/>
  <c r="C574" i="5"/>
  <c r="AB574" i="5"/>
  <c r="C575" i="5"/>
  <c r="AB575" i="5"/>
  <c r="C576" i="5"/>
  <c r="AB576" i="5"/>
  <c r="C577" i="5"/>
  <c r="AB577" i="5"/>
  <c r="C578" i="5"/>
  <c r="AB578" i="5"/>
  <c r="C579" i="5"/>
  <c r="AB579" i="5"/>
  <c r="C580" i="5"/>
  <c r="AB580" i="5"/>
  <c r="C581" i="5"/>
  <c r="AB581" i="5"/>
  <c r="C582" i="5"/>
  <c r="AB582" i="5"/>
  <c r="C583" i="5"/>
  <c r="AB583" i="5"/>
  <c r="C584" i="5"/>
  <c r="AB584" i="5"/>
  <c r="C585" i="5"/>
  <c r="AB585" i="5"/>
  <c r="C586" i="5"/>
  <c r="AB586" i="5"/>
  <c r="C587" i="5"/>
  <c r="AB587" i="5"/>
  <c r="C588" i="5"/>
  <c r="AB588" i="5"/>
  <c r="C589" i="5"/>
  <c r="AB589" i="5"/>
  <c r="C590" i="5"/>
  <c r="AB590" i="5"/>
  <c r="C591" i="5"/>
  <c r="AB591" i="5"/>
  <c r="C592" i="5"/>
  <c r="AB592" i="5"/>
  <c r="C593" i="5"/>
  <c r="AB593" i="5"/>
  <c r="C594" i="5"/>
  <c r="AB594" i="5"/>
  <c r="C595" i="5"/>
  <c r="AB595" i="5"/>
  <c r="C596" i="5"/>
  <c r="AB596" i="5"/>
  <c r="C597" i="5"/>
  <c r="AB597" i="5"/>
  <c r="C598" i="5"/>
  <c r="AB598" i="5"/>
  <c r="C599" i="5"/>
  <c r="AB599" i="5"/>
  <c r="C600" i="5"/>
  <c r="AB600" i="5"/>
  <c r="C601" i="5"/>
  <c r="AB601" i="5"/>
  <c r="C602" i="5"/>
  <c r="AB602" i="5"/>
  <c r="C603" i="5"/>
  <c r="AB603" i="5"/>
  <c r="C604" i="5"/>
  <c r="AB604" i="5"/>
  <c r="C605" i="5"/>
  <c r="AB605" i="5"/>
  <c r="C606" i="5"/>
  <c r="AB606" i="5"/>
  <c r="C607" i="5"/>
  <c r="AB607" i="5"/>
  <c r="C608" i="5"/>
  <c r="AB608" i="5"/>
  <c r="C609" i="5"/>
  <c r="AB609" i="5"/>
  <c r="C610" i="5"/>
  <c r="AB610" i="5"/>
  <c r="C611" i="5"/>
  <c r="AB611" i="5"/>
  <c r="C612" i="5"/>
  <c r="AB612" i="5"/>
  <c r="C613" i="5"/>
  <c r="AB613" i="5"/>
  <c r="C614" i="5"/>
  <c r="AB614" i="5"/>
  <c r="C615" i="5"/>
  <c r="AB615" i="5"/>
  <c r="C616" i="5"/>
  <c r="AB616" i="5"/>
  <c r="C617" i="5"/>
  <c r="AB617" i="5"/>
  <c r="C618" i="5"/>
  <c r="AB618" i="5"/>
  <c r="C619" i="5"/>
  <c r="AB619" i="5"/>
  <c r="C620" i="5"/>
  <c r="AB620" i="5"/>
  <c r="C621" i="5"/>
  <c r="AB621" i="5"/>
  <c r="C622" i="5"/>
  <c r="AB622" i="5"/>
  <c r="C623" i="5"/>
  <c r="AB623" i="5"/>
  <c r="C624" i="5"/>
  <c r="AB624" i="5"/>
  <c r="C625" i="5"/>
  <c r="AB625" i="5"/>
  <c r="C626" i="5"/>
  <c r="AB626" i="5"/>
  <c r="C627" i="5"/>
  <c r="AB627" i="5"/>
  <c r="C628" i="5"/>
  <c r="AB628" i="5"/>
  <c r="C629" i="5"/>
  <c r="AB629" i="5"/>
  <c r="C630" i="5"/>
  <c r="AB630" i="5"/>
  <c r="C631" i="5"/>
  <c r="AB631" i="5"/>
  <c r="C632" i="5"/>
  <c r="AB632" i="5"/>
  <c r="C633" i="5"/>
  <c r="AB633" i="5"/>
  <c r="C634" i="5"/>
  <c r="AB634" i="5"/>
  <c r="C635" i="5"/>
  <c r="AB635" i="5"/>
  <c r="C636" i="5"/>
  <c r="AB636" i="5"/>
  <c r="C637" i="5"/>
  <c r="AB637" i="5"/>
  <c r="C638" i="5"/>
  <c r="AB638" i="5"/>
  <c r="C639" i="5"/>
  <c r="AB639" i="5"/>
  <c r="C640" i="5"/>
  <c r="AB640" i="5"/>
  <c r="C641" i="5"/>
  <c r="AB641" i="5"/>
  <c r="C642" i="5"/>
  <c r="AB642" i="5"/>
  <c r="C643" i="5"/>
  <c r="AB643" i="5"/>
  <c r="C644" i="5"/>
  <c r="AB644" i="5"/>
  <c r="C645" i="5"/>
  <c r="AB645" i="5"/>
  <c r="C646" i="5"/>
  <c r="AB646" i="5"/>
  <c r="C647" i="5"/>
  <c r="AB647" i="5"/>
  <c r="C648" i="5"/>
  <c r="AB648" i="5"/>
  <c r="C649" i="5"/>
  <c r="AB649" i="5"/>
  <c r="C650" i="5"/>
  <c r="AB650" i="5"/>
  <c r="C651" i="5"/>
  <c r="AB651" i="5"/>
  <c r="C652" i="5"/>
  <c r="AB652" i="5"/>
  <c r="C653" i="5"/>
  <c r="AB653" i="5"/>
  <c r="C654" i="5"/>
  <c r="AB654" i="5"/>
  <c r="C655" i="5"/>
  <c r="AB655" i="5"/>
  <c r="C656" i="5"/>
  <c r="AB656" i="5"/>
  <c r="C657" i="5"/>
  <c r="AB657" i="5"/>
  <c r="C658" i="5"/>
  <c r="AB658" i="5"/>
  <c r="C659" i="5"/>
  <c r="AB659" i="5"/>
  <c r="C660" i="5"/>
  <c r="AB660" i="5"/>
  <c r="C661" i="5"/>
  <c r="AB661" i="5"/>
  <c r="C662" i="5"/>
  <c r="AB662" i="5"/>
  <c r="C663" i="5"/>
  <c r="AB663" i="5"/>
  <c r="C664" i="5"/>
  <c r="AB664" i="5"/>
  <c r="C665" i="5"/>
  <c r="AB665" i="5"/>
  <c r="C666" i="5"/>
  <c r="AB666" i="5"/>
  <c r="C667" i="5"/>
  <c r="AB667" i="5"/>
  <c r="C668" i="5"/>
  <c r="AB668" i="5"/>
  <c r="C669" i="5"/>
  <c r="AB669" i="5"/>
  <c r="C670" i="5"/>
  <c r="AB670" i="5"/>
  <c r="C671" i="5"/>
  <c r="AB671" i="5"/>
  <c r="C672" i="5"/>
  <c r="AB672" i="5"/>
  <c r="C673" i="5"/>
  <c r="AB673" i="5"/>
  <c r="C674" i="5"/>
  <c r="AB674" i="5"/>
  <c r="C675" i="5"/>
  <c r="AB675" i="5"/>
  <c r="C676" i="5"/>
  <c r="AB676" i="5"/>
  <c r="C677" i="5"/>
  <c r="AB677" i="5"/>
  <c r="C678" i="5"/>
  <c r="AB678" i="5"/>
  <c r="C679" i="5"/>
  <c r="AB679" i="5"/>
  <c r="C680" i="5"/>
  <c r="AB680" i="5"/>
  <c r="C681" i="5"/>
  <c r="AB681" i="5"/>
  <c r="C682" i="5"/>
  <c r="AB682" i="5"/>
  <c r="C683" i="5"/>
  <c r="AB683" i="5"/>
  <c r="C684" i="5"/>
  <c r="AB684" i="5"/>
  <c r="C685" i="5"/>
  <c r="AB685" i="5"/>
  <c r="C686" i="5"/>
  <c r="AB686" i="5"/>
  <c r="C687" i="5"/>
  <c r="AB687" i="5"/>
  <c r="C688" i="5"/>
  <c r="AB688" i="5"/>
  <c r="C689" i="5"/>
  <c r="AB689" i="5"/>
  <c r="C690" i="5"/>
  <c r="AB690" i="5"/>
  <c r="C691" i="5"/>
  <c r="AB691" i="5"/>
  <c r="C692" i="5"/>
  <c r="AB692" i="5"/>
  <c r="C693" i="5"/>
  <c r="AB693" i="5"/>
  <c r="C694" i="5"/>
  <c r="AB694" i="5"/>
  <c r="C695" i="5"/>
  <c r="AB695" i="5"/>
  <c r="C696" i="5"/>
  <c r="AB696" i="5"/>
  <c r="C697" i="5"/>
  <c r="AB697" i="5"/>
  <c r="C698" i="5"/>
  <c r="AB698" i="5"/>
  <c r="C699" i="5"/>
  <c r="AB699" i="5"/>
  <c r="C700" i="5"/>
  <c r="AB700" i="5"/>
  <c r="C701" i="5"/>
  <c r="AB701" i="5"/>
  <c r="C702" i="5"/>
  <c r="AB702" i="5"/>
  <c r="C703" i="5"/>
  <c r="AB703" i="5"/>
  <c r="C704" i="5"/>
  <c r="AB704" i="5"/>
  <c r="C705" i="5"/>
  <c r="AB705" i="5"/>
  <c r="C706" i="5"/>
  <c r="AB706" i="5"/>
  <c r="C707" i="5"/>
  <c r="AB707" i="5"/>
  <c r="C708" i="5"/>
  <c r="AB708" i="5"/>
  <c r="C709" i="5"/>
  <c r="AB709" i="5"/>
  <c r="C710" i="5"/>
  <c r="AB710" i="5"/>
  <c r="C711" i="5"/>
  <c r="AB711" i="5"/>
  <c r="C712" i="5"/>
  <c r="AB712" i="5"/>
  <c r="C713" i="5"/>
  <c r="AB713" i="5"/>
  <c r="C714" i="5"/>
  <c r="AB714" i="5"/>
  <c r="C715" i="5"/>
  <c r="AB715" i="5"/>
  <c r="C716" i="5"/>
  <c r="AB716" i="5"/>
  <c r="C717" i="5"/>
  <c r="AB717" i="5"/>
  <c r="C718" i="5"/>
  <c r="AB718" i="5"/>
  <c r="C719" i="5"/>
  <c r="AB719" i="5"/>
  <c r="C720" i="5"/>
  <c r="AB720" i="5"/>
  <c r="C721" i="5"/>
  <c r="AB721" i="5"/>
  <c r="C722" i="5"/>
  <c r="AB722" i="5"/>
  <c r="C723" i="5"/>
  <c r="AB723" i="5"/>
  <c r="C724" i="5"/>
  <c r="AB724" i="5"/>
  <c r="C725" i="5"/>
  <c r="AB725" i="5"/>
  <c r="C726" i="5"/>
  <c r="AB726" i="5"/>
  <c r="C727" i="5"/>
  <c r="AB727" i="5"/>
  <c r="C728" i="5"/>
  <c r="AB728" i="5"/>
  <c r="C729" i="5"/>
  <c r="AB729" i="5"/>
  <c r="C730" i="5"/>
  <c r="AB730" i="5"/>
  <c r="C731" i="5"/>
  <c r="AB731" i="5"/>
  <c r="C732" i="5"/>
  <c r="AB732" i="5"/>
  <c r="C733" i="5"/>
  <c r="AB733" i="5"/>
  <c r="C734" i="5"/>
  <c r="AB734" i="5"/>
  <c r="C735" i="5"/>
  <c r="AB735" i="5"/>
  <c r="C736" i="5"/>
  <c r="AB736" i="5"/>
  <c r="C737" i="5"/>
  <c r="AB737" i="5"/>
  <c r="C738" i="5"/>
  <c r="AB738" i="5"/>
  <c r="C739" i="5"/>
  <c r="AB739" i="5"/>
  <c r="C740" i="5"/>
  <c r="AB740" i="5"/>
  <c r="C741" i="5"/>
  <c r="AB741" i="5"/>
  <c r="C742" i="5"/>
  <c r="AB742" i="5"/>
  <c r="C743" i="5"/>
  <c r="AB743" i="5"/>
  <c r="C744" i="5"/>
  <c r="AB744" i="5"/>
  <c r="C745" i="5"/>
  <c r="AB745" i="5"/>
  <c r="C746" i="5"/>
  <c r="AB746" i="5"/>
  <c r="C747" i="5"/>
  <c r="AB747" i="5"/>
  <c r="C748" i="5"/>
  <c r="AB748" i="5"/>
  <c r="C749" i="5"/>
  <c r="AB749" i="5"/>
  <c r="C750" i="5"/>
  <c r="AB750" i="5"/>
  <c r="C751" i="5"/>
  <c r="AB751" i="5"/>
  <c r="C752" i="5"/>
  <c r="AB752" i="5"/>
  <c r="C753" i="5"/>
  <c r="AB753" i="5"/>
  <c r="C754" i="5"/>
  <c r="AB754" i="5"/>
  <c r="C755" i="5"/>
  <c r="AB755" i="5"/>
  <c r="C756" i="5"/>
  <c r="AB756" i="5"/>
  <c r="C757" i="5"/>
  <c r="AB757" i="5"/>
  <c r="C758" i="5"/>
  <c r="AB758" i="5"/>
  <c r="C759" i="5"/>
  <c r="AB759" i="5"/>
  <c r="C760" i="5"/>
  <c r="AB760" i="5"/>
  <c r="C761" i="5"/>
  <c r="AB761" i="5"/>
  <c r="C762" i="5"/>
  <c r="AB762" i="5"/>
  <c r="C763" i="5"/>
  <c r="AB763" i="5"/>
  <c r="C764" i="5"/>
  <c r="AB764" i="5"/>
  <c r="C765" i="5"/>
  <c r="AB765" i="5"/>
  <c r="C766" i="5"/>
  <c r="AB766" i="5"/>
  <c r="C767" i="5"/>
  <c r="AB767" i="5"/>
  <c r="C768" i="5"/>
  <c r="AB768" i="5"/>
  <c r="C769" i="5"/>
  <c r="AB769" i="5"/>
  <c r="C770" i="5"/>
  <c r="AB770" i="5"/>
  <c r="C771" i="5"/>
  <c r="AB771" i="5"/>
  <c r="C772" i="5"/>
  <c r="AB772" i="5"/>
  <c r="C773" i="5"/>
  <c r="AB773" i="5"/>
  <c r="C774" i="5"/>
  <c r="AB774" i="5"/>
  <c r="C775" i="5"/>
  <c r="AB775" i="5"/>
  <c r="C776" i="5"/>
  <c r="AB776" i="5"/>
  <c r="C777" i="5"/>
  <c r="AB777" i="5"/>
  <c r="C778" i="5"/>
  <c r="AB778" i="5"/>
  <c r="C779" i="5"/>
  <c r="AB779" i="5"/>
  <c r="C780" i="5"/>
  <c r="AB780" i="5"/>
  <c r="C781" i="5"/>
  <c r="AB781" i="5"/>
  <c r="C782" i="5"/>
  <c r="AB782" i="5"/>
  <c r="C783" i="5"/>
  <c r="AB783" i="5"/>
  <c r="C784" i="5"/>
  <c r="AB784" i="5"/>
  <c r="C785" i="5"/>
  <c r="AB785" i="5"/>
  <c r="C786" i="5"/>
  <c r="AB786" i="5"/>
  <c r="C787" i="5"/>
  <c r="AB787" i="5"/>
  <c r="C788" i="5"/>
  <c r="AB788" i="5"/>
  <c r="C789" i="5"/>
  <c r="AB789" i="5"/>
  <c r="C790" i="5"/>
  <c r="AB790" i="5"/>
  <c r="C791" i="5"/>
  <c r="AB791" i="5"/>
  <c r="C792" i="5"/>
  <c r="AB792" i="5"/>
  <c r="C793" i="5"/>
  <c r="AB793" i="5"/>
  <c r="C794" i="5"/>
  <c r="AB794" i="5"/>
  <c r="C795" i="5"/>
  <c r="AB795" i="5"/>
  <c r="C796" i="5"/>
  <c r="AB796" i="5"/>
  <c r="C797" i="5"/>
  <c r="AB797" i="5"/>
  <c r="C798" i="5"/>
  <c r="AB798" i="5"/>
  <c r="C799" i="5"/>
  <c r="AB799" i="5"/>
  <c r="C800" i="5"/>
  <c r="AB800" i="5"/>
  <c r="C801" i="5"/>
  <c r="AB801" i="5"/>
  <c r="C802" i="5"/>
  <c r="AB802" i="5"/>
  <c r="C803" i="5"/>
  <c r="AB803" i="5"/>
  <c r="C804" i="5"/>
  <c r="AB804" i="5"/>
  <c r="C805" i="5"/>
  <c r="AB805" i="5"/>
  <c r="C806" i="5"/>
  <c r="AB806" i="5"/>
  <c r="C807" i="5"/>
  <c r="AB807" i="5"/>
  <c r="C808" i="5"/>
  <c r="AB808" i="5"/>
  <c r="C809" i="5"/>
  <c r="AB809" i="5"/>
  <c r="C810" i="5"/>
  <c r="AB810" i="5"/>
  <c r="C811" i="5"/>
  <c r="AB811" i="5"/>
  <c r="C812" i="5"/>
  <c r="AB812" i="5"/>
  <c r="C813" i="5"/>
  <c r="AB813" i="5"/>
  <c r="C814" i="5"/>
  <c r="AB814" i="5"/>
  <c r="C815" i="5"/>
  <c r="AB815" i="5"/>
  <c r="C816" i="5"/>
  <c r="AB816" i="5"/>
  <c r="C817" i="5"/>
  <c r="AB817" i="5"/>
  <c r="C818" i="5"/>
  <c r="AB818" i="5"/>
  <c r="C819" i="5"/>
  <c r="AB819" i="5"/>
  <c r="C820" i="5"/>
  <c r="AB820" i="5"/>
  <c r="C821" i="5"/>
  <c r="AB821" i="5"/>
  <c r="C822" i="5"/>
  <c r="AB822" i="5"/>
  <c r="C823" i="5"/>
  <c r="AB823" i="5"/>
  <c r="C824" i="5"/>
  <c r="AB824" i="5"/>
  <c r="C825" i="5"/>
  <c r="AB825" i="5"/>
  <c r="C826" i="5"/>
  <c r="AB826" i="5"/>
  <c r="C827" i="5"/>
  <c r="AB827" i="5"/>
  <c r="C828" i="5"/>
  <c r="AB828" i="5"/>
  <c r="C829" i="5"/>
  <c r="AB829" i="5"/>
  <c r="C830" i="5"/>
  <c r="AB830" i="5"/>
  <c r="C831" i="5"/>
  <c r="AB831" i="5"/>
  <c r="C832" i="5"/>
  <c r="AB832" i="5"/>
  <c r="C833" i="5"/>
  <c r="AB833" i="5"/>
  <c r="C834" i="5"/>
  <c r="AB834" i="5"/>
  <c r="C835" i="5"/>
  <c r="AB835" i="5"/>
  <c r="C836" i="5"/>
  <c r="AB836" i="5"/>
  <c r="C837" i="5"/>
  <c r="AB837" i="5"/>
  <c r="C838" i="5"/>
  <c r="AB838" i="5"/>
  <c r="C839" i="5"/>
  <c r="AB839" i="5"/>
  <c r="C840" i="5"/>
  <c r="AB840" i="5"/>
  <c r="C841" i="5"/>
  <c r="AB841" i="5"/>
  <c r="C842" i="5"/>
  <c r="AB842" i="5"/>
  <c r="C843" i="5"/>
  <c r="AB843" i="5"/>
  <c r="C844" i="5"/>
  <c r="AB844" i="5"/>
  <c r="C845" i="5"/>
  <c r="AB845" i="5"/>
  <c r="C846" i="5"/>
  <c r="AB846" i="5"/>
  <c r="C847" i="5"/>
  <c r="AB847" i="5"/>
  <c r="C848" i="5"/>
  <c r="AB848" i="5"/>
  <c r="C849" i="5"/>
  <c r="AB849" i="5"/>
  <c r="C850" i="5"/>
  <c r="AB850" i="5"/>
  <c r="C851" i="5"/>
  <c r="AB851" i="5"/>
  <c r="C852" i="5"/>
  <c r="AB852" i="5"/>
  <c r="C853" i="5"/>
  <c r="AB853" i="5"/>
  <c r="C854" i="5"/>
  <c r="AB854" i="5"/>
  <c r="C855" i="5"/>
  <c r="AB855" i="5"/>
  <c r="C856" i="5"/>
  <c r="AB856" i="5"/>
  <c r="C857" i="5"/>
  <c r="AB857" i="5"/>
  <c r="C858" i="5"/>
  <c r="AB858" i="5"/>
  <c r="C859" i="5"/>
  <c r="AB859" i="5"/>
  <c r="C860" i="5"/>
  <c r="AB860" i="5"/>
  <c r="C861" i="5"/>
  <c r="AB861" i="5"/>
  <c r="C862" i="5"/>
  <c r="AB862" i="5"/>
  <c r="C863" i="5"/>
  <c r="AB863" i="5"/>
  <c r="C864" i="5"/>
  <c r="AB864" i="5"/>
  <c r="C865" i="5"/>
  <c r="AB865" i="5"/>
  <c r="C866" i="5"/>
  <c r="AB866" i="5"/>
  <c r="C867" i="5"/>
  <c r="AB867" i="5"/>
  <c r="C868" i="5"/>
  <c r="AB868" i="5"/>
  <c r="C869" i="5"/>
  <c r="AB869" i="5"/>
  <c r="C870" i="5"/>
  <c r="AB870" i="5"/>
  <c r="C871" i="5"/>
  <c r="AB871" i="5"/>
  <c r="C872" i="5"/>
  <c r="AB872" i="5"/>
  <c r="C873" i="5"/>
  <c r="AB873" i="5"/>
  <c r="C874" i="5"/>
  <c r="AB874" i="5"/>
  <c r="C875" i="5"/>
  <c r="AB875" i="5"/>
  <c r="C876" i="5"/>
  <c r="AB876" i="5"/>
  <c r="C877" i="5"/>
  <c r="AB877" i="5"/>
  <c r="C878" i="5"/>
  <c r="AB878" i="5"/>
  <c r="C879" i="5"/>
  <c r="AB879" i="5"/>
  <c r="C880" i="5"/>
  <c r="AB880" i="5"/>
  <c r="C881" i="5"/>
  <c r="AB881" i="5"/>
  <c r="C882" i="5"/>
  <c r="AB882" i="5"/>
  <c r="C883" i="5"/>
  <c r="AB883" i="5"/>
  <c r="C884" i="5"/>
  <c r="AB884" i="5"/>
  <c r="C885" i="5"/>
  <c r="AB885" i="5"/>
  <c r="C886" i="5"/>
  <c r="AB886" i="5"/>
  <c r="C887" i="5"/>
  <c r="AB887" i="5"/>
  <c r="C888" i="5"/>
  <c r="AB888" i="5"/>
  <c r="C889" i="5"/>
  <c r="AB889" i="5"/>
  <c r="C890" i="5"/>
  <c r="AB890" i="5"/>
  <c r="C891" i="5"/>
  <c r="AB891" i="5"/>
  <c r="C892" i="5"/>
  <c r="AB892" i="5"/>
  <c r="C893" i="5"/>
  <c r="AB893" i="5"/>
  <c r="C894" i="5"/>
  <c r="AB894" i="5"/>
  <c r="C895" i="5"/>
  <c r="AB895" i="5"/>
  <c r="C896" i="5"/>
  <c r="AB896" i="5"/>
  <c r="C897" i="5"/>
  <c r="AB897" i="5"/>
  <c r="C898" i="5"/>
  <c r="AB898" i="5"/>
  <c r="C899" i="5"/>
  <c r="AB899" i="5"/>
  <c r="C900" i="5"/>
  <c r="AB900" i="5"/>
  <c r="C901" i="5"/>
  <c r="AB901" i="5"/>
  <c r="C902" i="5"/>
  <c r="AB902" i="5"/>
  <c r="C903" i="5"/>
  <c r="AB903" i="5"/>
  <c r="C904" i="5"/>
  <c r="AB904" i="5"/>
  <c r="C905" i="5"/>
  <c r="AB905" i="5"/>
  <c r="C906" i="5"/>
  <c r="AB906" i="5"/>
  <c r="C907" i="5"/>
  <c r="AB907" i="5"/>
  <c r="C908" i="5"/>
  <c r="AB908" i="5"/>
  <c r="C909" i="5"/>
  <c r="AB909" i="5"/>
  <c r="C910" i="5"/>
  <c r="AB910" i="5"/>
  <c r="C911" i="5"/>
  <c r="AB911" i="5"/>
  <c r="C912" i="5"/>
  <c r="AB912" i="5"/>
  <c r="C913" i="5"/>
  <c r="AB913" i="5"/>
  <c r="C914" i="5"/>
  <c r="AB914" i="5"/>
  <c r="C915" i="5"/>
  <c r="AB915" i="5"/>
  <c r="C916" i="5"/>
  <c r="AB916" i="5"/>
  <c r="C917" i="5"/>
  <c r="AB917" i="5"/>
  <c r="C918" i="5"/>
  <c r="AB918" i="5"/>
  <c r="C919" i="5"/>
  <c r="AB919" i="5"/>
  <c r="C920" i="5"/>
  <c r="AB920" i="5"/>
  <c r="C921" i="5"/>
  <c r="AB921" i="5"/>
  <c r="C922" i="5"/>
  <c r="AB922" i="5"/>
  <c r="C923" i="5"/>
  <c r="AB923" i="5"/>
  <c r="C924" i="5"/>
  <c r="AB924" i="5"/>
  <c r="C925" i="5"/>
  <c r="AB925" i="5"/>
  <c r="C926" i="5"/>
  <c r="AB926" i="5"/>
  <c r="C927" i="5"/>
  <c r="AB927" i="5"/>
  <c r="C928" i="5"/>
  <c r="AB928" i="5"/>
  <c r="C929" i="5"/>
  <c r="AB929" i="5"/>
  <c r="C930" i="5"/>
  <c r="AB930" i="5"/>
  <c r="C931" i="5"/>
  <c r="AB931" i="5"/>
  <c r="C932" i="5"/>
  <c r="AB932" i="5"/>
  <c r="C933" i="5"/>
  <c r="AB933" i="5"/>
  <c r="C934" i="5"/>
  <c r="AB934" i="5"/>
  <c r="C935" i="5"/>
  <c r="AB935" i="5"/>
  <c r="C936" i="5"/>
  <c r="AB936" i="5"/>
  <c r="C937" i="5"/>
  <c r="AB937" i="5"/>
  <c r="C938" i="5"/>
  <c r="AB938" i="5"/>
  <c r="C939" i="5"/>
  <c r="AB939" i="5"/>
  <c r="C940" i="5"/>
  <c r="AB940" i="5"/>
  <c r="C941" i="5"/>
  <c r="AB941" i="5"/>
  <c r="C942" i="5"/>
  <c r="AB942" i="5"/>
  <c r="C943" i="5"/>
  <c r="AB943" i="5"/>
  <c r="C944" i="5"/>
  <c r="AB944" i="5"/>
  <c r="C945" i="5"/>
  <c r="AB945" i="5"/>
  <c r="C946" i="5"/>
  <c r="AB946" i="5"/>
  <c r="C947" i="5"/>
  <c r="AB947" i="5"/>
  <c r="C948" i="5"/>
  <c r="AB948" i="5"/>
  <c r="C949" i="5"/>
  <c r="AB949" i="5"/>
  <c r="C950" i="5"/>
  <c r="AB950" i="5"/>
  <c r="C951" i="5"/>
  <c r="AB951" i="5"/>
  <c r="C952" i="5"/>
  <c r="AB952" i="5"/>
  <c r="C953" i="5"/>
  <c r="AB953" i="5"/>
  <c r="C954" i="5"/>
  <c r="AB954" i="5"/>
  <c r="C955" i="5"/>
  <c r="AB955" i="5"/>
  <c r="C956" i="5"/>
  <c r="AB956" i="5"/>
  <c r="C957" i="5"/>
  <c r="AB957" i="5"/>
  <c r="C958" i="5"/>
  <c r="AB958" i="5"/>
  <c r="C959" i="5"/>
  <c r="AB959" i="5"/>
  <c r="C960" i="5"/>
  <c r="AB960" i="5"/>
  <c r="C961" i="5"/>
  <c r="AB961" i="5"/>
  <c r="C962" i="5"/>
  <c r="AB962" i="5"/>
  <c r="C963" i="5"/>
  <c r="AB963" i="5"/>
  <c r="C964" i="5"/>
  <c r="AB964" i="5"/>
  <c r="C965" i="5"/>
  <c r="AB965" i="5"/>
  <c r="C966" i="5"/>
  <c r="AB966" i="5"/>
  <c r="C967" i="5"/>
  <c r="AB967" i="5"/>
  <c r="C968" i="5"/>
  <c r="AB968" i="5"/>
  <c r="C969" i="5"/>
  <c r="AB969" i="5"/>
  <c r="C970" i="5"/>
  <c r="AB970" i="5"/>
  <c r="C971" i="5"/>
  <c r="AB971" i="5"/>
  <c r="C972" i="5"/>
  <c r="AB972" i="5"/>
  <c r="C973" i="5"/>
  <c r="AB973" i="5"/>
  <c r="C974" i="5"/>
  <c r="AB974" i="5"/>
  <c r="C975" i="5"/>
  <c r="AB975" i="5"/>
  <c r="C976" i="5"/>
  <c r="AB976" i="5"/>
  <c r="C977" i="5"/>
  <c r="AB977" i="5"/>
  <c r="C978" i="5"/>
  <c r="AB978" i="5"/>
  <c r="C979" i="5"/>
  <c r="AB979" i="5"/>
  <c r="C980" i="5"/>
  <c r="AB980" i="5"/>
  <c r="C981" i="5"/>
  <c r="AB981" i="5"/>
  <c r="C982" i="5"/>
  <c r="AB982" i="5"/>
  <c r="C983" i="5"/>
  <c r="AB983" i="5"/>
  <c r="C984" i="5"/>
  <c r="AB984" i="5"/>
  <c r="C985" i="5"/>
  <c r="AB985" i="5"/>
  <c r="C986" i="5"/>
  <c r="AB986" i="5"/>
  <c r="C987" i="5"/>
  <c r="AB987" i="5"/>
  <c r="C988" i="5"/>
  <c r="AB988" i="5"/>
  <c r="C989" i="5"/>
  <c r="AB989" i="5"/>
  <c r="C990" i="5"/>
  <c r="AB990" i="5"/>
  <c r="C991" i="5"/>
  <c r="AB991" i="5"/>
  <c r="C992" i="5"/>
  <c r="AB992" i="5"/>
  <c r="C993" i="5"/>
  <c r="AB993" i="5"/>
  <c r="C994" i="5"/>
  <c r="AB994" i="5"/>
  <c r="C995" i="5"/>
  <c r="AB995" i="5"/>
  <c r="C996" i="5"/>
  <c r="AB996" i="5"/>
  <c r="C997" i="5"/>
  <c r="AB997" i="5"/>
  <c r="C998" i="5"/>
  <c r="AB998" i="5"/>
  <c r="C999" i="5"/>
  <c r="AB999" i="5"/>
  <c r="C1000" i="5"/>
  <c r="AB1000" i="5"/>
  <c r="C1001" i="5"/>
  <c r="AB1001" i="5"/>
  <c r="C1002" i="5"/>
  <c r="AB1002" i="5"/>
  <c r="C1003" i="5"/>
  <c r="AB1003" i="5"/>
  <c r="C1004" i="5"/>
  <c r="AB1004" i="5"/>
  <c r="C1005" i="5"/>
  <c r="AB1005" i="5"/>
  <c r="C1006" i="5"/>
  <c r="AB1006" i="5"/>
  <c r="C1007" i="5"/>
  <c r="AB1007" i="5"/>
  <c r="C1008" i="5"/>
  <c r="AB1008" i="5"/>
  <c r="C1009" i="5"/>
  <c r="AB1009" i="5"/>
  <c r="C1010" i="5"/>
  <c r="AB1010" i="5"/>
  <c r="C1011" i="5"/>
  <c r="AB1011" i="5"/>
  <c r="C1012" i="5"/>
  <c r="AB1012" i="5"/>
  <c r="C1013" i="5"/>
  <c r="AB1013" i="5"/>
  <c r="C1014" i="5"/>
  <c r="AB1014" i="5"/>
  <c r="C1015" i="5"/>
  <c r="AB1015" i="5"/>
  <c r="C1016" i="5"/>
  <c r="AB1016" i="5"/>
  <c r="C1017" i="5"/>
  <c r="AB1017" i="5"/>
  <c r="C1018" i="5"/>
  <c r="AB1018" i="5"/>
  <c r="C1019" i="5"/>
  <c r="AB1019" i="5"/>
  <c r="C1020" i="5"/>
  <c r="AB1020" i="5"/>
  <c r="C1021" i="5"/>
  <c r="AB1021" i="5"/>
  <c r="C1022" i="5"/>
  <c r="AB1022" i="5"/>
  <c r="C1023" i="5"/>
  <c r="AB1023" i="5"/>
  <c r="C1024" i="5"/>
  <c r="AB1024" i="5"/>
  <c r="C1025" i="5"/>
  <c r="AB1025" i="5"/>
  <c r="C1026" i="5"/>
  <c r="AB1026" i="5"/>
  <c r="C1027" i="5"/>
  <c r="AB1027" i="5"/>
  <c r="C1028" i="5"/>
  <c r="AB1028" i="5"/>
  <c r="C1029" i="5"/>
  <c r="AB1029" i="5"/>
  <c r="C1030" i="5"/>
  <c r="AB1030" i="5"/>
  <c r="C1031" i="5"/>
  <c r="AB1031" i="5"/>
  <c r="C1032" i="5"/>
  <c r="AB1032" i="5"/>
  <c r="C1033" i="5"/>
  <c r="AB1033" i="5"/>
  <c r="C1034" i="5"/>
  <c r="AB1034" i="5"/>
  <c r="C1035" i="5"/>
  <c r="AB1035" i="5"/>
  <c r="C1036" i="5"/>
  <c r="AB1036" i="5"/>
  <c r="C1037" i="5"/>
  <c r="AB1037" i="5"/>
  <c r="C1038" i="5"/>
  <c r="AB1038" i="5"/>
  <c r="C1039" i="5"/>
  <c r="AB1039" i="5"/>
  <c r="C1040" i="5"/>
  <c r="AB1040" i="5"/>
  <c r="C1041" i="5"/>
  <c r="AB1041" i="5"/>
  <c r="C1042" i="5"/>
  <c r="AB1042" i="5"/>
  <c r="C1043" i="5"/>
  <c r="AB1043" i="5"/>
  <c r="C1044" i="5"/>
  <c r="AB1044" i="5"/>
  <c r="C1045" i="5"/>
  <c r="AB1045" i="5"/>
  <c r="C1046" i="5"/>
  <c r="AB1046" i="5"/>
  <c r="C1047" i="5"/>
  <c r="AB1047" i="5"/>
  <c r="C1048" i="5"/>
  <c r="AB1048" i="5"/>
  <c r="C1049" i="5"/>
  <c r="AB1049" i="5"/>
  <c r="C1050" i="5"/>
  <c r="AB1050" i="5"/>
  <c r="C1051" i="5"/>
  <c r="AB1051" i="5"/>
  <c r="C1052" i="5"/>
  <c r="AB1052" i="5"/>
  <c r="C1053" i="5"/>
  <c r="AB1053" i="5"/>
  <c r="C1054" i="5"/>
  <c r="AB1054" i="5"/>
  <c r="C1055" i="5"/>
  <c r="AB1055" i="5"/>
  <c r="C1056" i="5"/>
  <c r="AB1056" i="5"/>
  <c r="C1057" i="5"/>
  <c r="AB1057" i="5"/>
  <c r="C1058" i="5"/>
  <c r="AB1058" i="5"/>
  <c r="C1059" i="5"/>
  <c r="AB1059" i="5"/>
  <c r="C1060" i="5"/>
  <c r="AB1060" i="5"/>
  <c r="C1061" i="5"/>
  <c r="AB1061" i="5"/>
  <c r="C1062" i="5"/>
  <c r="AB1062" i="5"/>
  <c r="C1063" i="5"/>
  <c r="AB1063" i="5"/>
  <c r="C1064" i="5"/>
  <c r="AB1064" i="5"/>
  <c r="C1065" i="5"/>
  <c r="AB1065" i="5"/>
  <c r="C1066" i="5"/>
  <c r="AB1066" i="5"/>
  <c r="C1067" i="5"/>
  <c r="AB1067" i="5"/>
  <c r="C1068" i="5"/>
  <c r="AB1068" i="5"/>
  <c r="C1069" i="5"/>
  <c r="AB1069" i="5"/>
  <c r="C1070" i="5"/>
  <c r="AB1070" i="5"/>
  <c r="C1071" i="5"/>
  <c r="AB1071" i="5"/>
  <c r="C1072" i="5"/>
  <c r="AB1072" i="5"/>
  <c r="C1073" i="5"/>
  <c r="AB1073" i="5"/>
  <c r="C1074" i="5"/>
  <c r="AB1074" i="5"/>
  <c r="C1075" i="5"/>
  <c r="AB1075" i="5"/>
  <c r="C1076" i="5"/>
  <c r="AB1076" i="5"/>
  <c r="C1077" i="5"/>
  <c r="AB1077" i="5"/>
  <c r="C1078" i="5"/>
  <c r="AB1078" i="5"/>
  <c r="C1079" i="5"/>
  <c r="AB1079" i="5"/>
  <c r="C1080" i="5"/>
  <c r="AB1080" i="5"/>
  <c r="C1081" i="5"/>
  <c r="AB1081" i="5"/>
  <c r="C1082" i="5"/>
  <c r="AB1082" i="5"/>
  <c r="C1083" i="5"/>
  <c r="AB1083" i="5"/>
  <c r="C1084" i="5"/>
  <c r="AB1084" i="5"/>
  <c r="C1085" i="5"/>
  <c r="AB1085" i="5"/>
  <c r="C1086" i="5"/>
  <c r="AB1086" i="5"/>
  <c r="C1087" i="5"/>
  <c r="AB1087" i="5"/>
  <c r="C1088" i="5"/>
  <c r="AB1088" i="5"/>
  <c r="C1089" i="5"/>
  <c r="AB1089" i="5"/>
  <c r="C1090" i="5"/>
  <c r="AB1090" i="5"/>
  <c r="C1091" i="5"/>
  <c r="AB1091" i="5"/>
  <c r="C1092" i="5"/>
  <c r="AB1092" i="5"/>
  <c r="C1093" i="5"/>
  <c r="AB1093" i="5"/>
  <c r="C1094" i="5"/>
  <c r="AB1094" i="5"/>
  <c r="C1095" i="5"/>
  <c r="AB1095" i="5"/>
  <c r="C1096" i="5"/>
  <c r="AB1096" i="5"/>
  <c r="C1097" i="5"/>
  <c r="AB1097" i="5"/>
  <c r="C1098" i="5"/>
  <c r="AB1098" i="5"/>
  <c r="C1099" i="5"/>
  <c r="AB1099" i="5"/>
  <c r="C1100" i="5"/>
  <c r="AB1100" i="5"/>
  <c r="C1101" i="5"/>
  <c r="AB1101" i="5"/>
  <c r="C1102" i="5"/>
  <c r="AB1102" i="5"/>
  <c r="C1103" i="5"/>
  <c r="AB1103" i="5"/>
  <c r="C1104" i="5"/>
  <c r="AB1104" i="5"/>
  <c r="C1105" i="5"/>
  <c r="AB1105" i="5"/>
  <c r="C1106" i="5"/>
  <c r="AB1106" i="5"/>
  <c r="C1107" i="5"/>
  <c r="AB1107" i="5"/>
  <c r="C1108" i="5"/>
  <c r="AB1108" i="5"/>
  <c r="C1109" i="5"/>
  <c r="AB1109" i="5"/>
  <c r="C1110" i="5"/>
  <c r="AB1110" i="5"/>
  <c r="C1111" i="5"/>
  <c r="AB1111" i="5"/>
  <c r="C1112" i="5"/>
  <c r="AB1112" i="5"/>
  <c r="C1113" i="5"/>
  <c r="AB1113" i="5"/>
  <c r="C1114" i="5"/>
  <c r="AB1114" i="5"/>
  <c r="C1115" i="5"/>
  <c r="AB1115" i="5"/>
  <c r="C1116" i="5"/>
  <c r="AB1116" i="5"/>
  <c r="C1117" i="5"/>
  <c r="AB1117" i="5"/>
  <c r="C1118" i="5"/>
  <c r="AB1118" i="5"/>
  <c r="C1119" i="5"/>
  <c r="AB1119" i="5"/>
  <c r="C1120" i="5"/>
  <c r="AB1120" i="5"/>
  <c r="C1121" i="5"/>
  <c r="AB1121" i="5"/>
  <c r="C1122" i="5"/>
  <c r="AB1122" i="5"/>
  <c r="C1123" i="5"/>
  <c r="AB1123" i="5"/>
  <c r="C1124" i="5"/>
  <c r="AB1124" i="5"/>
  <c r="C1125" i="5"/>
  <c r="AB1125" i="5"/>
  <c r="C1126" i="5"/>
  <c r="AB1126" i="5"/>
  <c r="C1127" i="5"/>
  <c r="AB1127" i="5"/>
  <c r="C1128" i="5"/>
  <c r="AB1128" i="5"/>
  <c r="C1129" i="5"/>
  <c r="AB1129" i="5"/>
  <c r="C1130" i="5"/>
  <c r="AB1130" i="5"/>
  <c r="C1131" i="5"/>
  <c r="AB1131" i="5"/>
  <c r="C1132" i="5"/>
  <c r="AB1132" i="5"/>
  <c r="C1133" i="5"/>
  <c r="AB1133" i="5"/>
  <c r="C1134" i="5"/>
  <c r="AB1134" i="5"/>
  <c r="C1135" i="5"/>
  <c r="AB1135" i="5"/>
  <c r="C1136" i="5"/>
  <c r="AB1136" i="5"/>
  <c r="C1137" i="5"/>
  <c r="AB1137" i="5"/>
  <c r="C1138" i="5"/>
  <c r="AB1138" i="5"/>
  <c r="C1139" i="5"/>
  <c r="AB1139" i="5"/>
  <c r="C1140" i="5"/>
  <c r="AB1140" i="5"/>
  <c r="C1141" i="5"/>
  <c r="AB1141" i="5"/>
  <c r="C1142" i="5"/>
  <c r="AB1142" i="5"/>
  <c r="C1143" i="5"/>
  <c r="AB1143" i="5"/>
  <c r="C1144" i="5"/>
  <c r="AB1144" i="5"/>
  <c r="C1145" i="5"/>
  <c r="AB1145" i="5"/>
  <c r="C1146" i="5"/>
  <c r="AB1146" i="5"/>
  <c r="C1147" i="5"/>
  <c r="AB1147" i="5"/>
  <c r="C1148" i="5"/>
  <c r="AB1148" i="5"/>
  <c r="C1149" i="5"/>
  <c r="AB1149" i="5"/>
  <c r="C1150" i="5"/>
  <c r="AB1150" i="5"/>
  <c r="C1151" i="5"/>
  <c r="AB1151" i="5"/>
  <c r="C1152" i="5"/>
  <c r="AB1152" i="5"/>
  <c r="C1153" i="5"/>
  <c r="AB1153" i="5"/>
  <c r="C1154" i="5"/>
  <c r="AB1154" i="5"/>
  <c r="C1155" i="5"/>
  <c r="AB1155" i="5"/>
  <c r="C1156" i="5"/>
  <c r="AB1156" i="5"/>
  <c r="C1157" i="5"/>
  <c r="AB1157" i="5"/>
  <c r="C1158" i="5"/>
  <c r="AB1158" i="5"/>
  <c r="C1159" i="5"/>
  <c r="AB1159" i="5"/>
  <c r="C1160" i="5"/>
  <c r="AB1160" i="5"/>
  <c r="C1161" i="5"/>
  <c r="AB1161" i="5"/>
  <c r="C1162" i="5"/>
  <c r="AB1162" i="5"/>
  <c r="C1163" i="5"/>
  <c r="AB1163" i="5"/>
  <c r="C1164" i="5"/>
  <c r="AB1164" i="5"/>
  <c r="C1165" i="5"/>
  <c r="AB1165" i="5"/>
  <c r="C1166" i="5"/>
  <c r="AB1166" i="5"/>
  <c r="C1167" i="5"/>
  <c r="AB1167" i="5"/>
  <c r="C1168" i="5"/>
  <c r="AB1168" i="5"/>
  <c r="C1169" i="5"/>
  <c r="AB1169" i="5"/>
  <c r="C1170" i="5"/>
  <c r="AB1170" i="5"/>
  <c r="C1171" i="5"/>
  <c r="AB1171" i="5"/>
  <c r="C1172" i="5"/>
  <c r="AB1172" i="5"/>
  <c r="C1173" i="5"/>
  <c r="AB1173" i="5"/>
  <c r="C1174" i="5"/>
  <c r="AB1174" i="5"/>
  <c r="C1175" i="5"/>
  <c r="AB1175" i="5"/>
  <c r="C1176" i="5"/>
  <c r="AB1176" i="5"/>
  <c r="C1177" i="5"/>
  <c r="AB1177" i="5"/>
  <c r="C1178" i="5"/>
  <c r="AB1178" i="5"/>
  <c r="C1179" i="5"/>
  <c r="AB1179" i="5"/>
  <c r="C1180" i="5"/>
  <c r="AB1180" i="5"/>
  <c r="C1181" i="5"/>
  <c r="AB1181" i="5"/>
  <c r="C1182" i="5"/>
  <c r="AB1182" i="5"/>
  <c r="C1183" i="5"/>
  <c r="AB1183" i="5"/>
  <c r="C1184" i="5"/>
  <c r="AB1184" i="5"/>
  <c r="C1185" i="5"/>
  <c r="AB1185" i="5"/>
  <c r="C1186" i="5"/>
  <c r="AB1186" i="5"/>
  <c r="C1187" i="5"/>
  <c r="AB1187" i="5"/>
  <c r="C1188" i="5"/>
  <c r="AB1188" i="5"/>
  <c r="C1189" i="5"/>
  <c r="AB1189" i="5"/>
  <c r="C1190" i="5"/>
  <c r="AB1190" i="5"/>
  <c r="C1191" i="5"/>
  <c r="AB1191" i="5"/>
  <c r="C1192" i="5"/>
  <c r="AB1192" i="5"/>
  <c r="C1193" i="5"/>
  <c r="AB1193" i="5"/>
  <c r="C1194" i="5"/>
  <c r="AB1194" i="5"/>
  <c r="C1195" i="5"/>
  <c r="AB1195" i="5"/>
  <c r="C1196" i="5"/>
  <c r="AB1196" i="5"/>
  <c r="C1197" i="5"/>
  <c r="AB1197" i="5"/>
  <c r="C1198" i="5"/>
  <c r="AB1198" i="5"/>
  <c r="C1199" i="5"/>
  <c r="AB1199" i="5"/>
  <c r="C1200" i="5"/>
  <c r="AB1200" i="5"/>
  <c r="C1201" i="5"/>
  <c r="AB1201" i="5"/>
  <c r="C1202" i="5"/>
  <c r="AB1202" i="5"/>
  <c r="C1203" i="5"/>
  <c r="AB1203" i="5"/>
  <c r="C1204" i="5"/>
  <c r="AB1204" i="5"/>
  <c r="C1205" i="5"/>
  <c r="AB1205" i="5"/>
  <c r="C1206" i="5"/>
  <c r="AB1206" i="5"/>
  <c r="C1207" i="5"/>
  <c r="AB1207" i="5"/>
  <c r="C1208" i="5"/>
  <c r="AB1208" i="5"/>
  <c r="C1209" i="5"/>
  <c r="AB1209" i="5"/>
  <c r="C1210" i="5"/>
  <c r="AB1210" i="5"/>
  <c r="C1211" i="5"/>
  <c r="AB1211" i="5"/>
  <c r="C1212" i="5"/>
  <c r="AB1212" i="5"/>
  <c r="C1213" i="5"/>
  <c r="AB1213" i="5"/>
  <c r="C1214" i="5"/>
  <c r="AB1214" i="5"/>
  <c r="C1215" i="5"/>
  <c r="AB1215" i="5"/>
  <c r="C1216" i="5"/>
  <c r="AB1216" i="5"/>
  <c r="C1217" i="5"/>
  <c r="AB1217" i="5"/>
  <c r="C1218" i="5"/>
  <c r="AB1218" i="5"/>
  <c r="C1219" i="5"/>
  <c r="AB1219" i="5"/>
  <c r="C1220" i="5"/>
  <c r="AB1220" i="5"/>
  <c r="C1221" i="5"/>
  <c r="AB1221" i="5"/>
  <c r="C1222" i="5"/>
  <c r="AB1222" i="5"/>
  <c r="C1223" i="5"/>
  <c r="AB1223" i="5"/>
  <c r="C1224" i="5"/>
  <c r="AB1224" i="5"/>
  <c r="C1225" i="5"/>
  <c r="AB1225" i="5"/>
  <c r="C1226" i="5"/>
  <c r="AB1226" i="5"/>
  <c r="C1227" i="5"/>
  <c r="AB1227" i="5"/>
  <c r="C1228" i="5"/>
  <c r="AB1228" i="5"/>
  <c r="C1229" i="5"/>
  <c r="AB1229" i="5"/>
  <c r="C1230" i="5"/>
  <c r="AB1230" i="5"/>
  <c r="C1231" i="5"/>
  <c r="AB1231" i="5"/>
  <c r="C1232" i="5"/>
  <c r="AB1232" i="5"/>
  <c r="C1233" i="5"/>
  <c r="AB1233" i="5"/>
  <c r="C1234" i="5"/>
  <c r="AB1234" i="5"/>
  <c r="C1235" i="5"/>
  <c r="AB1235" i="5"/>
  <c r="C1236" i="5"/>
  <c r="AB1236" i="5"/>
  <c r="C1237" i="5"/>
  <c r="AB1237" i="5"/>
  <c r="C1238" i="5"/>
  <c r="AB1238" i="5"/>
  <c r="C1239" i="5"/>
  <c r="AB1239" i="5"/>
  <c r="C1240" i="5"/>
  <c r="AB1240" i="5"/>
  <c r="C1241" i="5"/>
  <c r="AB1241" i="5"/>
  <c r="C1242" i="5"/>
  <c r="AB1242" i="5"/>
  <c r="C1243" i="5"/>
  <c r="AB1243" i="5"/>
  <c r="C1244" i="5"/>
  <c r="AB1244" i="5"/>
  <c r="C1245" i="5"/>
  <c r="AB1245" i="5"/>
  <c r="C1246" i="5"/>
  <c r="AB1246" i="5"/>
  <c r="C1247" i="5"/>
  <c r="AB1247" i="5"/>
  <c r="C1248" i="5"/>
  <c r="AB1248" i="5"/>
  <c r="C1249" i="5"/>
  <c r="AB1249" i="5"/>
  <c r="C1250" i="5"/>
  <c r="AB1250" i="5"/>
  <c r="C1251" i="5"/>
  <c r="AB1251" i="5"/>
  <c r="C1252" i="5"/>
  <c r="AB1252" i="5"/>
  <c r="C1253" i="5"/>
  <c r="AB1253" i="5"/>
  <c r="C1254" i="5"/>
  <c r="AB1254" i="5"/>
  <c r="C1255" i="5"/>
  <c r="AB1255" i="5"/>
  <c r="C1256" i="5"/>
  <c r="AB1256" i="5"/>
  <c r="C1257" i="5"/>
  <c r="AB1257" i="5"/>
  <c r="C1258" i="5"/>
  <c r="AB1258" i="5"/>
  <c r="C1259" i="5"/>
  <c r="AB1259" i="5"/>
  <c r="C1260" i="5"/>
  <c r="AB1260" i="5"/>
  <c r="C1261" i="5"/>
  <c r="AB1261" i="5"/>
  <c r="C1262" i="5"/>
  <c r="AB1262" i="5"/>
  <c r="C1263" i="5"/>
  <c r="AB1263" i="5"/>
  <c r="C1264" i="5"/>
  <c r="AB1264" i="5"/>
  <c r="C1265" i="5"/>
  <c r="AB1265" i="5"/>
  <c r="C1266" i="5"/>
  <c r="AB1266" i="5"/>
  <c r="C1267" i="5"/>
  <c r="AB1267" i="5"/>
  <c r="C1268" i="5"/>
  <c r="AB1268" i="5"/>
  <c r="C1269" i="5"/>
  <c r="AB1269" i="5"/>
  <c r="C1270" i="5"/>
  <c r="AB1270" i="5"/>
  <c r="C1271" i="5"/>
  <c r="AB1271" i="5"/>
  <c r="C1272" i="5"/>
  <c r="AB1272" i="5"/>
  <c r="C1273" i="5"/>
  <c r="AB1273" i="5"/>
  <c r="C1274" i="5"/>
  <c r="AB1274" i="5"/>
  <c r="C1275" i="5"/>
  <c r="AB1275" i="5"/>
  <c r="C1276" i="5"/>
  <c r="AB1276" i="5"/>
  <c r="C1277" i="5"/>
  <c r="AB1277" i="5"/>
  <c r="C1278" i="5"/>
  <c r="AB1278" i="5"/>
  <c r="C1279" i="5"/>
  <c r="AB1279" i="5"/>
  <c r="C1280" i="5"/>
  <c r="AB1280" i="5"/>
  <c r="C1281" i="5"/>
  <c r="AB1281" i="5"/>
  <c r="C1282" i="5"/>
  <c r="AB1282" i="5"/>
  <c r="C1283" i="5"/>
  <c r="AB1283" i="5"/>
  <c r="C1284" i="5"/>
  <c r="AB1284" i="5"/>
  <c r="C1285" i="5"/>
  <c r="AB1285" i="5"/>
  <c r="C1286" i="5"/>
  <c r="AB1286" i="5"/>
  <c r="C1287" i="5"/>
  <c r="AB1287" i="5"/>
  <c r="C1288" i="5"/>
  <c r="AB1288" i="5"/>
  <c r="C1289" i="5"/>
  <c r="AB1289" i="5"/>
  <c r="C1290" i="5"/>
  <c r="AB1290" i="5"/>
  <c r="C1291" i="5"/>
  <c r="AB1291" i="5"/>
  <c r="C1292" i="5"/>
  <c r="AB1292" i="5"/>
  <c r="C1293" i="5"/>
  <c r="AB1293" i="5"/>
  <c r="C1294" i="5"/>
  <c r="AB1294" i="5"/>
  <c r="C1295" i="5"/>
  <c r="AB1295" i="5"/>
  <c r="C1296" i="5"/>
  <c r="AB1296" i="5"/>
  <c r="C1297" i="5"/>
  <c r="AB1297" i="5"/>
  <c r="C1298" i="5"/>
  <c r="AB1298" i="5"/>
  <c r="C1299" i="5"/>
  <c r="AB1299" i="5"/>
  <c r="C1300" i="5"/>
  <c r="AB1300" i="5"/>
  <c r="C1301" i="5"/>
  <c r="AB1301" i="5"/>
  <c r="C1302" i="5"/>
  <c r="AB1302" i="5"/>
  <c r="C1303" i="5"/>
  <c r="AB1303" i="5"/>
  <c r="C1304" i="5"/>
  <c r="AB1304" i="5"/>
  <c r="C1305" i="5"/>
  <c r="AB1305" i="5"/>
  <c r="C1306" i="5"/>
  <c r="AB1306" i="5"/>
  <c r="C1307" i="5"/>
  <c r="AB1307" i="5"/>
  <c r="C1308" i="5"/>
  <c r="AB1308" i="5"/>
  <c r="C1309" i="5"/>
  <c r="AB1309" i="5"/>
  <c r="C1310" i="5"/>
  <c r="AB1310" i="5"/>
  <c r="C1311" i="5"/>
  <c r="AB1311" i="5"/>
  <c r="C1312" i="5"/>
  <c r="AB1312" i="5"/>
  <c r="C1313" i="5"/>
  <c r="AB1313" i="5"/>
  <c r="C1314" i="5"/>
  <c r="AB1314" i="5"/>
  <c r="C1315" i="5"/>
  <c r="AB1315" i="5"/>
  <c r="C1316" i="5"/>
  <c r="AB1316" i="5"/>
  <c r="C1317" i="5"/>
  <c r="AB1317" i="5"/>
  <c r="C1318" i="5"/>
  <c r="AB1318" i="5"/>
  <c r="C1319" i="5"/>
  <c r="AB1319" i="5"/>
  <c r="C1320" i="5"/>
  <c r="AB1320" i="5"/>
  <c r="C1321" i="5"/>
  <c r="AB1321" i="5"/>
  <c r="C1322" i="5"/>
  <c r="AB1322" i="5"/>
  <c r="C1323" i="5"/>
  <c r="AB1323" i="5"/>
  <c r="C1324" i="5"/>
  <c r="AB1324" i="5"/>
  <c r="C1325" i="5"/>
  <c r="AB1325" i="5"/>
  <c r="C1326" i="5"/>
  <c r="AB1326" i="5"/>
  <c r="C1327" i="5"/>
  <c r="AB1327" i="5"/>
  <c r="C1328" i="5"/>
  <c r="AB1328" i="5"/>
  <c r="C1329" i="5"/>
  <c r="AB1329" i="5"/>
  <c r="C1330" i="5"/>
  <c r="AB1330" i="5"/>
  <c r="C1331" i="5"/>
  <c r="AB1331" i="5"/>
  <c r="C1332" i="5"/>
  <c r="AB1332" i="5"/>
  <c r="C1333" i="5"/>
  <c r="AB1333" i="5"/>
  <c r="C1334" i="5"/>
  <c r="AB1334" i="5"/>
  <c r="C1335" i="5"/>
  <c r="AB1335" i="5"/>
  <c r="C1336" i="5"/>
  <c r="AB1336" i="5"/>
  <c r="C1337" i="5"/>
  <c r="AB1337" i="5"/>
  <c r="C1338" i="5"/>
  <c r="AB1338" i="5"/>
  <c r="C1339" i="5"/>
  <c r="AB1339" i="5"/>
  <c r="C1340" i="5"/>
  <c r="AB1340" i="5"/>
  <c r="C1341" i="5"/>
  <c r="AB1341" i="5"/>
  <c r="C1342" i="5"/>
  <c r="AB1342" i="5"/>
  <c r="C1343" i="5"/>
  <c r="AB1343" i="5"/>
  <c r="C1344" i="5"/>
  <c r="AB1344" i="5"/>
  <c r="C1345" i="5"/>
  <c r="AB1345" i="5"/>
  <c r="C1346" i="5"/>
  <c r="AB1346" i="5"/>
  <c r="C1347" i="5"/>
  <c r="AB1347" i="5"/>
  <c r="C1348" i="5"/>
  <c r="AB1348" i="5"/>
  <c r="C1349" i="5"/>
  <c r="AB1349" i="5"/>
  <c r="C1350" i="5"/>
  <c r="AB1350" i="5"/>
  <c r="C1351" i="5"/>
  <c r="AB1351" i="5"/>
  <c r="C1352" i="5"/>
  <c r="AB1352" i="5"/>
  <c r="C1353" i="5"/>
  <c r="AB1353" i="5"/>
  <c r="C1354" i="5"/>
  <c r="AB1354" i="5"/>
  <c r="C1355" i="5"/>
  <c r="AB1355" i="5"/>
  <c r="C1356" i="5"/>
  <c r="AB1356" i="5"/>
  <c r="C1357" i="5"/>
  <c r="AB1357" i="5"/>
  <c r="C1358" i="5"/>
  <c r="AB1358" i="5"/>
  <c r="C1359" i="5"/>
  <c r="AB1359" i="5"/>
  <c r="C1360" i="5"/>
  <c r="AB1360" i="5"/>
  <c r="C1361" i="5"/>
  <c r="AB1361" i="5"/>
  <c r="C1362" i="5"/>
  <c r="AB1362" i="5"/>
  <c r="C1363" i="5"/>
  <c r="AB1363" i="5"/>
  <c r="C1364" i="5"/>
  <c r="AB1364" i="5"/>
  <c r="C1365" i="5"/>
  <c r="AB1365" i="5"/>
  <c r="C1366" i="5"/>
  <c r="AB1366" i="5"/>
  <c r="C1367" i="5"/>
  <c r="AB1367" i="5"/>
  <c r="C1368" i="5"/>
  <c r="AB1368" i="5"/>
  <c r="C1369" i="5"/>
  <c r="AB1369" i="5"/>
  <c r="C1370" i="5"/>
  <c r="AB1370" i="5"/>
  <c r="C1371" i="5"/>
  <c r="AB1371" i="5"/>
  <c r="C1372" i="5"/>
  <c r="AB1372" i="5"/>
  <c r="C1373" i="5"/>
  <c r="AB1373" i="5"/>
  <c r="C1374" i="5"/>
  <c r="AB1374" i="5"/>
  <c r="C1375" i="5"/>
  <c r="AB1375" i="5"/>
  <c r="C1376" i="5"/>
  <c r="AB1376" i="5"/>
  <c r="C1377" i="5"/>
  <c r="AB1377" i="5"/>
  <c r="C1378" i="5"/>
  <c r="AB1378" i="5"/>
  <c r="C1379" i="5"/>
  <c r="AB1379" i="5"/>
  <c r="C1380" i="5"/>
  <c r="AB1380" i="5"/>
  <c r="C1381" i="5"/>
  <c r="AB1381" i="5"/>
  <c r="C1382" i="5"/>
  <c r="AB1382" i="5"/>
  <c r="C1383" i="5"/>
  <c r="AB1383" i="5"/>
  <c r="C1384" i="5"/>
  <c r="AB1384" i="5"/>
  <c r="C1385" i="5"/>
  <c r="AB1385" i="5"/>
  <c r="C1386" i="5"/>
  <c r="AB1386" i="5"/>
  <c r="C1387" i="5"/>
  <c r="AB1387" i="5"/>
  <c r="C1388" i="5"/>
  <c r="AB1388" i="5"/>
  <c r="C1389" i="5"/>
  <c r="AB1389" i="5"/>
  <c r="C1390" i="5"/>
  <c r="AB1390" i="5"/>
  <c r="C1391" i="5"/>
  <c r="AB1391" i="5"/>
  <c r="C1392" i="5"/>
  <c r="AB1392" i="5"/>
  <c r="C1393" i="5"/>
  <c r="AB1393" i="5"/>
  <c r="C1394" i="5"/>
  <c r="AB1394" i="5"/>
  <c r="C1395" i="5"/>
  <c r="AB1395" i="5"/>
  <c r="C1396" i="5"/>
  <c r="AB1396" i="5"/>
  <c r="C1397" i="5"/>
  <c r="AB1397" i="5"/>
  <c r="C1398" i="5"/>
  <c r="AB1398" i="5"/>
  <c r="C1399" i="5"/>
  <c r="AB1399" i="5"/>
  <c r="C1400" i="5"/>
  <c r="AB1400" i="5"/>
  <c r="C1401" i="5"/>
  <c r="AB1401" i="5"/>
  <c r="C1402" i="5"/>
  <c r="AB1402" i="5"/>
  <c r="C1403" i="5"/>
  <c r="AB1403" i="5"/>
  <c r="C1404" i="5"/>
  <c r="AB1404" i="5"/>
  <c r="C1405" i="5"/>
  <c r="AB1405" i="5"/>
  <c r="C1406" i="5"/>
  <c r="AB1406" i="5"/>
  <c r="C1407" i="5"/>
  <c r="AB1407" i="5"/>
  <c r="C1408" i="5"/>
  <c r="AB1408" i="5"/>
  <c r="C1409" i="5"/>
  <c r="AB1409" i="5"/>
  <c r="C1410" i="5"/>
  <c r="AB1410" i="5"/>
  <c r="C1411" i="5"/>
  <c r="AB1411" i="5"/>
  <c r="C1412" i="5"/>
  <c r="AB1412" i="5"/>
  <c r="C1413" i="5"/>
  <c r="AB1413" i="5"/>
  <c r="C1414" i="5"/>
  <c r="AB1414" i="5"/>
  <c r="C1415" i="5"/>
  <c r="AB1415" i="5"/>
  <c r="C1416" i="5"/>
  <c r="AB1416" i="5"/>
  <c r="C1417" i="5"/>
  <c r="AB1417" i="5"/>
  <c r="C1418" i="5"/>
  <c r="AB1418" i="5"/>
  <c r="C1419" i="5"/>
  <c r="AB1419" i="5"/>
  <c r="C1420" i="5"/>
  <c r="AB1420" i="5"/>
  <c r="C1421" i="5"/>
  <c r="AB1421" i="5"/>
  <c r="C1422" i="5"/>
  <c r="AB1422" i="5"/>
  <c r="C1423" i="5"/>
  <c r="AB1423" i="5"/>
  <c r="C1424" i="5"/>
  <c r="AB1424" i="5"/>
  <c r="C1425" i="5"/>
  <c r="AB1425" i="5"/>
  <c r="C1426" i="5"/>
  <c r="AB1426" i="5"/>
  <c r="C1427" i="5"/>
  <c r="AB1427" i="5"/>
  <c r="C1428" i="5"/>
  <c r="AB1428" i="5"/>
  <c r="C1429" i="5"/>
  <c r="AB1429" i="5"/>
  <c r="C1430" i="5"/>
  <c r="AB1430" i="5"/>
  <c r="C1431" i="5"/>
  <c r="AB1431" i="5"/>
  <c r="C1432" i="5"/>
  <c r="AB1432" i="5"/>
  <c r="C1433" i="5"/>
  <c r="AB1433" i="5"/>
  <c r="C1434" i="5"/>
  <c r="AB1434" i="5"/>
  <c r="C1435" i="5"/>
  <c r="AB1435" i="5"/>
  <c r="C1436" i="5"/>
  <c r="AB1436" i="5"/>
  <c r="C1437" i="5"/>
  <c r="AB1437" i="5"/>
  <c r="C1438" i="5"/>
  <c r="AB1438" i="5"/>
  <c r="C1439" i="5"/>
  <c r="AB1439" i="5"/>
  <c r="C1440" i="5"/>
  <c r="AB1440" i="5"/>
  <c r="C1441" i="5"/>
  <c r="AB1441" i="5"/>
  <c r="C1442" i="5"/>
  <c r="AB1442" i="5"/>
  <c r="C1443" i="5"/>
  <c r="AB1443" i="5"/>
  <c r="C1444" i="5"/>
  <c r="AB1444" i="5"/>
  <c r="C1445" i="5"/>
  <c r="AB1445" i="5"/>
  <c r="C1446" i="5"/>
  <c r="AB1446" i="5"/>
  <c r="C1447" i="5"/>
  <c r="AB1447" i="5"/>
  <c r="C1448" i="5"/>
  <c r="AB1448" i="5"/>
  <c r="C1449" i="5"/>
  <c r="AB1449" i="5"/>
  <c r="C1450" i="5"/>
  <c r="AB1450" i="5"/>
  <c r="C1451" i="5"/>
  <c r="AB1451" i="5"/>
  <c r="C1452" i="5"/>
  <c r="AB1452" i="5"/>
  <c r="C1453" i="5"/>
  <c r="AB1453" i="5"/>
  <c r="C1454" i="5"/>
  <c r="AB1454" i="5"/>
  <c r="C1455" i="5"/>
  <c r="AB1455" i="5"/>
  <c r="C1456" i="5"/>
  <c r="AB1456" i="5"/>
  <c r="C1457" i="5"/>
  <c r="AB1457" i="5"/>
  <c r="C1458" i="5"/>
  <c r="AB1458" i="5"/>
  <c r="C1459" i="5"/>
  <c r="AB1459" i="5"/>
  <c r="C1460" i="5"/>
  <c r="AB1460" i="5"/>
  <c r="C1461" i="5"/>
  <c r="AB1461" i="5"/>
  <c r="C1462" i="5"/>
  <c r="AB1462" i="5"/>
  <c r="C1463" i="5"/>
  <c r="AB1463" i="5"/>
  <c r="C1464" i="5"/>
  <c r="AB1464" i="5"/>
  <c r="C1465" i="5"/>
  <c r="AB1465" i="5"/>
  <c r="C1466" i="5"/>
  <c r="AB1466" i="5"/>
  <c r="C1467" i="5"/>
  <c r="AB1467" i="5"/>
  <c r="C1468" i="5"/>
  <c r="AB1468" i="5"/>
  <c r="C1469" i="5"/>
  <c r="AB1469" i="5"/>
  <c r="C1470" i="5"/>
  <c r="AB1470" i="5"/>
  <c r="C1471" i="5"/>
  <c r="AB1471" i="5"/>
  <c r="C1472" i="5"/>
  <c r="AB1472" i="5"/>
  <c r="C1473" i="5"/>
  <c r="AB1473" i="5"/>
  <c r="C1474" i="5"/>
  <c r="AB1474" i="5"/>
  <c r="C1475" i="5"/>
  <c r="AB1475" i="5"/>
  <c r="C1476" i="5"/>
  <c r="AB1476" i="5"/>
  <c r="C1477" i="5"/>
  <c r="AB1477" i="5"/>
  <c r="C1478" i="5"/>
  <c r="AB1478" i="5"/>
  <c r="C1479" i="5"/>
  <c r="AB1479" i="5"/>
  <c r="C1480" i="5"/>
  <c r="AB1480" i="5"/>
  <c r="C1481" i="5"/>
  <c r="AB1481" i="5"/>
  <c r="C1482" i="5"/>
  <c r="AB1482" i="5"/>
  <c r="C1483" i="5"/>
  <c r="AB1483" i="5"/>
  <c r="C1484" i="5"/>
  <c r="AB1484" i="5"/>
  <c r="C1485" i="5"/>
  <c r="AB1485" i="5"/>
  <c r="C1486" i="5"/>
  <c r="AB1486" i="5"/>
  <c r="C1487" i="5"/>
  <c r="AB1487" i="5"/>
  <c r="C1488" i="5"/>
  <c r="AB1488" i="5"/>
  <c r="C1489" i="5"/>
  <c r="AB1489" i="5"/>
  <c r="C1490" i="5"/>
  <c r="AB1490" i="5"/>
  <c r="C1491" i="5"/>
  <c r="AB1491" i="5"/>
  <c r="C1492" i="5"/>
  <c r="AB1492" i="5"/>
  <c r="C1493" i="5"/>
  <c r="AB1493" i="5"/>
  <c r="C1494" i="5"/>
  <c r="AB1494" i="5"/>
  <c r="C1495" i="5"/>
  <c r="AB1495" i="5"/>
  <c r="C1496" i="5"/>
  <c r="AB1496" i="5"/>
  <c r="C1497" i="5"/>
  <c r="AB1497" i="5"/>
  <c r="C1498" i="5"/>
  <c r="AB1498" i="5"/>
  <c r="C1499" i="5"/>
  <c r="AB1499" i="5"/>
  <c r="C1500" i="5"/>
  <c r="AB1500" i="5"/>
  <c r="C1501" i="5"/>
  <c r="AB1501" i="5"/>
  <c r="C1502" i="5"/>
  <c r="AB1502" i="5"/>
  <c r="C1503" i="5"/>
  <c r="AB1503" i="5"/>
  <c r="C1504" i="5"/>
  <c r="AB1504" i="5"/>
  <c r="C1505" i="5"/>
  <c r="AB1505" i="5"/>
  <c r="C1506" i="5"/>
  <c r="AB1506" i="5"/>
  <c r="C1507" i="5"/>
  <c r="AB1507" i="5"/>
  <c r="C1508" i="5"/>
  <c r="AB1508" i="5"/>
  <c r="C1509" i="5"/>
  <c r="AB1509" i="5"/>
  <c r="C1510" i="5"/>
  <c r="AB1510" i="5"/>
  <c r="C1511" i="5"/>
  <c r="AB1511" i="5"/>
  <c r="C1512" i="5"/>
  <c r="AB1512" i="5"/>
  <c r="C1513" i="5"/>
  <c r="AB1513" i="5"/>
  <c r="C1514" i="5"/>
  <c r="AB1514" i="5"/>
  <c r="C1515" i="5"/>
  <c r="AB1515" i="5"/>
  <c r="C1516" i="5"/>
  <c r="AB1516" i="5"/>
  <c r="C1517" i="5"/>
  <c r="AB1517" i="5"/>
  <c r="C1518" i="5"/>
  <c r="AB1518" i="5"/>
  <c r="C1519" i="5"/>
  <c r="AB1519" i="5"/>
  <c r="C1520" i="5"/>
  <c r="AB1520" i="5"/>
  <c r="C1521" i="5"/>
  <c r="AB1521" i="5"/>
  <c r="C1522" i="5"/>
  <c r="AB1522" i="5"/>
  <c r="C1523" i="5"/>
  <c r="AB1523" i="5"/>
  <c r="C1524" i="5"/>
  <c r="AB1524" i="5"/>
  <c r="C1525" i="5"/>
  <c r="AB1525" i="5"/>
  <c r="C1526" i="5"/>
  <c r="AB1526" i="5"/>
  <c r="C1527" i="5"/>
  <c r="AB1527" i="5"/>
  <c r="C1528" i="5"/>
  <c r="AB1528" i="5"/>
  <c r="C1529" i="5"/>
  <c r="AB1529" i="5"/>
  <c r="C1530" i="5"/>
  <c r="AB1530" i="5"/>
  <c r="C1531" i="5"/>
  <c r="AB1531" i="5"/>
  <c r="C1532" i="5"/>
  <c r="AB1532" i="5"/>
  <c r="C1533" i="5"/>
  <c r="AB1533" i="5"/>
  <c r="C1534" i="5"/>
  <c r="AB1534" i="5"/>
  <c r="C1535" i="5"/>
  <c r="AB1535" i="5"/>
  <c r="C1536" i="5"/>
  <c r="AB1536" i="5"/>
  <c r="C1537" i="5"/>
  <c r="AB1537" i="5"/>
  <c r="C1538" i="5"/>
  <c r="AB1538" i="5"/>
  <c r="C1539" i="5"/>
  <c r="AB1539" i="5"/>
  <c r="C1540" i="5"/>
  <c r="AB1540" i="5"/>
  <c r="C1541" i="5"/>
  <c r="AB1541" i="5"/>
  <c r="C1542" i="5"/>
  <c r="AB1542" i="5"/>
  <c r="C1543" i="5"/>
  <c r="AB1543" i="5"/>
  <c r="C1544" i="5"/>
  <c r="AB1544" i="5"/>
  <c r="C1545" i="5"/>
  <c r="AB1545" i="5"/>
  <c r="C1546" i="5"/>
  <c r="AB1546" i="5"/>
  <c r="C1547" i="5"/>
  <c r="AB1547" i="5"/>
  <c r="C1548" i="5"/>
  <c r="AB1548" i="5"/>
  <c r="C1549" i="5"/>
  <c r="AB1549" i="5"/>
  <c r="C1550" i="5"/>
  <c r="AB1550" i="5"/>
  <c r="C1551" i="5"/>
  <c r="AB1551" i="5"/>
  <c r="C1552" i="5"/>
  <c r="AB1552" i="5"/>
  <c r="C1553" i="5"/>
  <c r="AB1553" i="5"/>
  <c r="C1554" i="5"/>
  <c r="AB1554" i="5"/>
  <c r="C1555" i="5"/>
  <c r="AB1555" i="5"/>
  <c r="C1556" i="5"/>
  <c r="AB1556" i="5"/>
  <c r="C1557" i="5"/>
  <c r="AB1557" i="5"/>
  <c r="C1558" i="5"/>
  <c r="AB1558" i="5"/>
  <c r="C1559" i="5"/>
  <c r="AB1559" i="5"/>
  <c r="C1560" i="5"/>
  <c r="AB1560" i="5"/>
  <c r="C1561" i="5"/>
  <c r="AB1561" i="5"/>
  <c r="C1562" i="5"/>
  <c r="AB1562" i="5"/>
  <c r="C1563" i="5"/>
  <c r="AB1563" i="5"/>
  <c r="C1564" i="5"/>
  <c r="AB1564" i="5"/>
  <c r="C1565" i="5"/>
  <c r="AB1565" i="5"/>
  <c r="C1566" i="5"/>
  <c r="AB1566" i="5"/>
  <c r="C1567" i="5"/>
  <c r="AB1567" i="5"/>
  <c r="C1568" i="5"/>
  <c r="AB1568" i="5"/>
  <c r="C1569" i="5"/>
  <c r="AB1569" i="5"/>
  <c r="C1570" i="5"/>
  <c r="AB1570" i="5"/>
  <c r="C1571" i="5"/>
  <c r="AB1571" i="5"/>
  <c r="C1572" i="5"/>
  <c r="AB1572" i="5"/>
  <c r="C1573" i="5"/>
  <c r="AB1573" i="5"/>
  <c r="C1574" i="5"/>
  <c r="AB1574" i="5"/>
  <c r="C1575" i="5"/>
  <c r="AB1575" i="5"/>
  <c r="C1576" i="5"/>
  <c r="AB1576" i="5"/>
  <c r="C1577" i="5"/>
  <c r="AB1577" i="5"/>
  <c r="C1578" i="5"/>
  <c r="AB1578" i="5"/>
  <c r="C1579" i="5"/>
  <c r="AB1579" i="5"/>
  <c r="C1580" i="5"/>
  <c r="AB1580" i="5"/>
  <c r="C1581" i="5"/>
  <c r="AB1581" i="5"/>
  <c r="C1582" i="5"/>
  <c r="AB1582" i="5"/>
  <c r="C1583" i="5"/>
  <c r="AB1583" i="5"/>
  <c r="C1584" i="5"/>
  <c r="AB1584" i="5"/>
  <c r="C1585" i="5"/>
  <c r="AB1585" i="5"/>
  <c r="C1586" i="5"/>
  <c r="AB1586" i="5"/>
  <c r="C1587" i="5"/>
  <c r="AB1587" i="5"/>
  <c r="C1588" i="5"/>
  <c r="AB1588" i="5"/>
  <c r="C1589" i="5"/>
  <c r="AB1589" i="5"/>
  <c r="C1590" i="5"/>
  <c r="AB1590" i="5"/>
  <c r="C1591" i="5"/>
  <c r="AB1591" i="5"/>
  <c r="C1592" i="5"/>
  <c r="AB1592" i="5"/>
  <c r="C1593" i="5"/>
  <c r="AB1593" i="5"/>
  <c r="C1594" i="5"/>
  <c r="AB1594" i="5"/>
  <c r="C1595" i="5"/>
  <c r="AB1595" i="5"/>
  <c r="C1596" i="5"/>
  <c r="AB1596" i="5"/>
  <c r="C1597" i="5"/>
  <c r="AB1597" i="5"/>
  <c r="C1598" i="5"/>
  <c r="AB1598" i="5"/>
  <c r="C1599" i="5"/>
  <c r="AB1599" i="5"/>
  <c r="C1600" i="5"/>
  <c r="AB1600" i="5"/>
  <c r="C1601" i="5"/>
  <c r="AB1601" i="5"/>
  <c r="C1602" i="5"/>
  <c r="AB1602" i="5"/>
  <c r="C1603" i="5"/>
  <c r="AB1603" i="5"/>
  <c r="C1604" i="5"/>
  <c r="AB1604" i="5"/>
  <c r="C1605" i="5"/>
  <c r="AB1605" i="5"/>
  <c r="C1606" i="5"/>
  <c r="AB1606" i="5"/>
  <c r="C1607" i="5"/>
  <c r="AB1607" i="5"/>
  <c r="C1608" i="5"/>
  <c r="AB1608" i="5"/>
  <c r="C1609" i="5"/>
  <c r="AB1609" i="5"/>
  <c r="C1610" i="5"/>
  <c r="AB1610" i="5"/>
  <c r="C1611" i="5"/>
  <c r="AB1611" i="5"/>
  <c r="C1612" i="5"/>
  <c r="AB1612" i="5"/>
  <c r="C1613" i="5"/>
  <c r="AB1613" i="5"/>
  <c r="C1614" i="5"/>
  <c r="AB1614" i="5"/>
  <c r="C1615" i="5"/>
  <c r="AB1615" i="5"/>
  <c r="C1616" i="5"/>
  <c r="AB1616" i="5"/>
  <c r="C1617" i="5"/>
  <c r="AB1617" i="5"/>
  <c r="C1618" i="5"/>
  <c r="AB1618" i="5"/>
  <c r="C1619" i="5"/>
  <c r="AB1619" i="5"/>
  <c r="C1620" i="5"/>
  <c r="AB1620" i="5"/>
  <c r="C1621" i="5"/>
  <c r="AB1621" i="5"/>
  <c r="C1622" i="5"/>
  <c r="AB1622" i="5"/>
  <c r="C1623" i="5"/>
  <c r="AB1623" i="5"/>
  <c r="C1624" i="5"/>
  <c r="AB1624" i="5"/>
  <c r="C1625" i="5"/>
  <c r="AB1625" i="5"/>
  <c r="C1626" i="5"/>
  <c r="AB1626" i="5"/>
  <c r="C1627" i="5"/>
  <c r="AB1627" i="5"/>
  <c r="C1628" i="5"/>
  <c r="AB1628" i="5"/>
  <c r="C1629" i="5"/>
  <c r="AB1629" i="5"/>
  <c r="C1630" i="5"/>
  <c r="AB1630" i="5"/>
  <c r="C1631" i="5"/>
  <c r="AB1631" i="5"/>
  <c r="C1632" i="5"/>
  <c r="AB1632" i="5"/>
  <c r="C1633" i="5"/>
  <c r="AB1633" i="5"/>
  <c r="C1634" i="5"/>
  <c r="AB1634" i="5"/>
  <c r="C1635" i="5"/>
  <c r="AB1635" i="5"/>
  <c r="C1636" i="5"/>
  <c r="AB1636" i="5"/>
  <c r="C1637" i="5"/>
  <c r="AB1637" i="5"/>
  <c r="C1638" i="5"/>
  <c r="AB1638" i="5"/>
  <c r="C1639" i="5"/>
  <c r="AB1639" i="5"/>
  <c r="C1640" i="5"/>
  <c r="AB1640" i="5"/>
  <c r="C1641" i="5"/>
  <c r="AB1641" i="5"/>
  <c r="C1642" i="5"/>
  <c r="AB1642" i="5"/>
  <c r="C1643" i="5"/>
  <c r="AB1643" i="5"/>
  <c r="C1644" i="5"/>
  <c r="AB1644" i="5"/>
  <c r="C1645" i="5"/>
  <c r="AB1645" i="5"/>
  <c r="C1646" i="5"/>
  <c r="AB1646" i="5"/>
  <c r="C1647" i="5"/>
  <c r="AB1647" i="5"/>
  <c r="C1648" i="5"/>
  <c r="AB1648" i="5"/>
  <c r="C1649" i="5"/>
  <c r="AB1649" i="5"/>
  <c r="C1650" i="5"/>
  <c r="AB1650" i="5"/>
  <c r="C1651" i="5"/>
  <c r="AB1651" i="5"/>
  <c r="C1652" i="5"/>
  <c r="AB1652" i="5"/>
  <c r="C1653" i="5"/>
  <c r="AB1653" i="5"/>
  <c r="C1654" i="5"/>
  <c r="AB1654" i="5"/>
  <c r="C1655" i="5"/>
  <c r="AB1655" i="5"/>
  <c r="C1656" i="5"/>
  <c r="AB1656" i="5"/>
  <c r="C1657" i="5"/>
  <c r="AB1657" i="5"/>
  <c r="C1658" i="5"/>
  <c r="AB1658" i="5"/>
  <c r="C1659" i="5"/>
  <c r="AB1659" i="5"/>
  <c r="C1660" i="5"/>
  <c r="AB1660" i="5"/>
  <c r="C1661" i="5"/>
  <c r="AB1661" i="5"/>
  <c r="C1662" i="5"/>
  <c r="AB1662" i="5"/>
  <c r="C1663" i="5"/>
  <c r="AB1663" i="5"/>
  <c r="C1664" i="5"/>
  <c r="AB1664" i="5"/>
  <c r="C1665" i="5"/>
  <c r="AB1665" i="5"/>
  <c r="C1666" i="5"/>
  <c r="AB1666" i="5"/>
  <c r="C1667" i="5"/>
  <c r="AB1667" i="5"/>
  <c r="C1668" i="5"/>
  <c r="AB1668" i="5"/>
  <c r="C1669" i="5"/>
  <c r="AB1669" i="5"/>
  <c r="C1670" i="5"/>
  <c r="AB1670" i="5"/>
  <c r="C1671" i="5"/>
  <c r="AB1671" i="5"/>
  <c r="C1672" i="5"/>
  <c r="AB1672" i="5"/>
  <c r="C1673" i="5"/>
  <c r="AB1673" i="5"/>
  <c r="C1674" i="5"/>
  <c r="AB1674" i="5"/>
  <c r="C1675" i="5"/>
  <c r="AB1675" i="5"/>
  <c r="C1676" i="5"/>
  <c r="AB1676" i="5"/>
  <c r="C1677" i="5"/>
  <c r="AB1677" i="5"/>
  <c r="C1678" i="5"/>
  <c r="AB1678" i="5"/>
  <c r="C1679" i="5"/>
  <c r="AB1679" i="5"/>
  <c r="C1680" i="5"/>
  <c r="AB1680" i="5"/>
  <c r="C1681" i="5"/>
  <c r="AB1681" i="5"/>
  <c r="C1682" i="5"/>
  <c r="AB1682" i="5"/>
  <c r="C1683" i="5"/>
  <c r="AB1683" i="5"/>
  <c r="C1684" i="5"/>
  <c r="AB1684" i="5"/>
  <c r="C1685" i="5"/>
  <c r="AB1685" i="5"/>
  <c r="C1686" i="5"/>
  <c r="AB1686" i="5"/>
  <c r="C1687" i="5"/>
  <c r="AB1687" i="5"/>
  <c r="C1688" i="5"/>
  <c r="AB1688" i="5"/>
  <c r="C1689" i="5"/>
  <c r="AB1689" i="5"/>
  <c r="C1690" i="5"/>
  <c r="AB1690" i="5"/>
  <c r="C1691" i="5"/>
  <c r="AB1691" i="5"/>
  <c r="C1692" i="5"/>
  <c r="AB1692" i="5"/>
  <c r="C1693" i="5"/>
  <c r="AB1693" i="5"/>
  <c r="C1694" i="5"/>
  <c r="AB1694" i="5"/>
  <c r="C1695" i="5"/>
  <c r="AB1695" i="5"/>
  <c r="C1696" i="5"/>
  <c r="AB1696" i="5"/>
  <c r="C1697" i="5"/>
  <c r="AB1697" i="5"/>
  <c r="C1698" i="5"/>
  <c r="AB1698" i="5"/>
  <c r="C1699" i="5"/>
  <c r="AB1699" i="5"/>
  <c r="C1700" i="5"/>
  <c r="AB1700" i="5"/>
  <c r="C1701" i="5"/>
  <c r="AB1701" i="5"/>
  <c r="C1702" i="5"/>
  <c r="AB1702" i="5"/>
  <c r="C1703" i="5"/>
  <c r="AB1703" i="5"/>
  <c r="C1704" i="5"/>
  <c r="AB1704" i="5"/>
  <c r="C1705" i="5"/>
  <c r="AB1705" i="5"/>
  <c r="C1706" i="5"/>
  <c r="AB1706" i="5"/>
  <c r="C1707" i="5"/>
  <c r="AB1707" i="5"/>
  <c r="C1708" i="5"/>
  <c r="AB1708" i="5"/>
  <c r="C1709" i="5"/>
  <c r="AB1709" i="5"/>
  <c r="C1710" i="5"/>
  <c r="AB1710" i="5"/>
  <c r="C1711" i="5"/>
  <c r="AB1711" i="5"/>
  <c r="C1712" i="5"/>
  <c r="AB1712" i="5"/>
  <c r="C1713" i="5"/>
  <c r="AB1713" i="5"/>
  <c r="C1714" i="5"/>
  <c r="AB1714" i="5"/>
  <c r="C1715" i="5"/>
  <c r="AB1715" i="5"/>
  <c r="C1716" i="5"/>
  <c r="AB1716" i="5"/>
  <c r="C1717" i="5"/>
  <c r="AB1717" i="5"/>
  <c r="C1718" i="5"/>
  <c r="AB1718" i="5"/>
  <c r="C1719" i="5"/>
  <c r="AB1719" i="5"/>
  <c r="C1720" i="5"/>
  <c r="AB1720" i="5"/>
  <c r="C1721" i="5"/>
  <c r="AB1721" i="5"/>
  <c r="C1722" i="5"/>
  <c r="AB1722" i="5"/>
  <c r="C1723" i="5"/>
  <c r="AB1723" i="5"/>
  <c r="C1724" i="5"/>
  <c r="AB1724" i="5"/>
  <c r="C1725" i="5"/>
  <c r="AB1725" i="5"/>
  <c r="C1726" i="5"/>
  <c r="AB1726" i="5"/>
  <c r="C1727" i="5"/>
  <c r="AB1727" i="5"/>
  <c r="C1728" i="5"/>
  <c r="AB1728" i="5"/>
  <c r="C1729" i="5"/>
  <c r="AB1729" i="5"/>
  <c r="C1730" i="5"/>
  <c r="AB1730" i="5"/>
  <c r="C1731" i="5"/>
  <c r="AB1731" i="5"/>
  <c r="C1732" i="5"/>
  <c r="AB1732" i="5"/>
  <c r="C1733" i="5"/>
  <c r="AB1733" i="5"/>
  <c r="C1734" i="5"/>
  <c r="AB1734" i="5"/>
  <c r="C1735" i="5"/>
  <c r="AB1735" i="5"/>
  <c r="C1736" i="5"/>
  <c r="AB1736" i="5"/>
  <c r="C1737" i="5"/>
  <c r="AB1737" i="5"/>
  <c r="C1738" i="5"/>
  <c r="AB1738" i="5"/>
  <c r="C1739" i="5"/>
  <c r="AB1739" i="5"/>
  <c r="C1740" i="5"/>
  <c r="AB1740" i="5"/>
  <c r="C1741" i="5"/>
  <c r="AB1741" i="5"/>
  <c r="C1742" i="5"/>
  <c r="AB1742" i="5"/>
  <c r="C1743" i="5"/>
  <c r="AB1743" i="5"/>
  <c r="C1744" i="5"/>
  <c r="AB1744" i="5"/>
  <c r="C1745" i="5"/>
  <c r="AB1745" i="5"/>
  <c r="C1746" i="5"/>
  <c r="AB1746" i="5"/>
  <c r="C1747" i="5"/>
  <c r="AB1747" i="5"/>
  <c r="C1748" i="5"/>
  <c r="AB1748" i="5"/>
  <c r="C1749" i="5"/>
  <c r="AB1749" i="5"/>
  <c r="C1750" i="5"/>
  <c r="AB1750" i="5"/>
  <c r="C1751" i="5"/>
  <c r="AB1751" i="5"/>
  <c r="C1752" i="5"/>
  <c r="AB1752" i="5"/>
  <c r="C1753" i="5"/>
  <c r="AB1753" i="5"/>
  <c r="C1754" i="5"/>
  <c r="AB1754" i="5"/>
  <c r="C1755" i="5"/>
  <c r="AB1755" i="5"/>
  <c r="C1756" i="5"/>
  <c r="AB1756" i="5"/>
  <c r="C1757" i="5"/>
  <c r="AB1757" i="5"/>
  <c r="C1758" i="5"/>
  <c r="AB1758" i="5"/>
  <c r="C1759" i="5"/>
  <c r="AB1759" i="5"/>
  <c r="C1760" i="5"/>
  <c r="AB1760" i="5"/>
  <c r="C1761" i="5"/>
  <c r="AB1761" i="5"/>
  <c r="C1762" i="5"/>
  <c r="AB1762" i="5"/>
  <c r="C1763" i="5"/>
  <c r="AB1763" i="5"/>
  <c r="C1764" i="5"/>
  <c r="AB1764" i="5"/>
  <c r="C1765" i="5"/>
  <c r="AB1765" i="5"/>
  <c r="C1766" i="5"/>
  <c r="AB1766" i="5"/>
  <c r="C1767" i="5"/>
  <c r="AB1767" i="5"/>
  <c r="C1768" i="5"/>
  <c r="AB1768" i="5"/>
  <c r="C1769" i="5"/>
  <c r="AB1769" i="5"/>
  <c r="C1770" i="5"/>
  <c r="AB1770" i="5"/>
  <c r="C1771" i="5"/>
  <c r="AB1771" i="5"/>
  <c r="C1772" i="5"/>
  <c r="AB1772" i="5"/>
  <c r="C1773" i="5"/>
  <c r="AB1773" i="5"/>
  <c r="C1774" i="5"/>
  <c r="AB1774" i="5"/>
  <c r="C1775" i="5"/>
  <c r="AB1775" i="5"/>
  <c r="C1776" i="5"/>
  <c r="AB1776" i="5"/>
  <c r="C1777" i="5"/>
  <c r="AB1777" i="5"/>
  <c r="C1778" i="5"/>
  <c r="AB1778" i="5"/>
  <c r="C1779" i="5"/>
  <c r="AB1779" i="5"/>
  <c r="C1780" i="5"/>
  <c r="AB1780" i="5"/>
  <c r="C1781" i="5"/>
  <c r="AB1781" i="5"/>
  <c r="C1782" i="5"/>
  <c r="AB1782" i="5"/>
  <c r="C1783" i="5"/>
  <c r="AB1783" i="5"/>
  <c r="C1784" i="5"/>
  <c r="AB1784" i="5"/>
  <c r="C1785" i="5"/>
  <c r="AB1785" i="5"/>
  <c r="C1786" i="5"/>
  <c r="AB1786" i="5"/>
  <c r="C1787" i="5"/>
  <c r="AB1787" i="5"/>
  <c r="C1788" i="5"/>
  <c r="AB1788" i="5"/>
  <c r="C1789" i="5"/>
  <c r="AB1789" i="5"/>
  <c r="C1790" i="5"/>
  <c r="AB1790" i="5"/>
  <c r="C1791" i="5"/>
  <c r="AB1791" i="5"/>
  <c r="C1792" i="5"/>
  <c r="AB1792" i="5"/>
  <c r="C1793" i="5"/>
  <c r="AB1793" i="5"/>
  <c r="C1794" i="5"/>
  <c r="AB1794" i="5"/>
  <c r="C1795" i="5"/>
  <c r="AB1795" i="5"/>
  <c r="C1796" i="5"/>
  <c r="AB1796" i="5"/>
  <c r="C1797" i="5"/>
  <c r="AB1797" i="5"/>
  <c r="C1798" i="5"/>
  <c r="AB1798" i="5"/>
  <c r="C1799" i="5"/>
  <c r="AB1799" i="5"/>
  <c r="C1800" i="5"/>
  <c r="AB1800" i="5"/>
  <c r="C1801" i="5"/>
  <c r="AB1801" i="5"/>
  <c r="C1802" i="5"/>
  <c r="AB1802" i="5"/>
  <c r="C1803" i="5"/>
  <c r="AB1803" i="5"/>
  <c r="C1804" i="5"/>
  <c r="AB1804" i="5"/>
  <c r="C1805" i="5"/>
  <c r="AB1805" i="5"/>
  <c r="C1806" i="5"/>
  <c r="AB1806" i="5"/>
  <c r="C1807" i="5"/>
  <c r="AB1807" i="5"/>
  <c r="C1808" i="5"/>
  <c r="AB1808" i="5"/>
  <c r="C1809" i="5"/>
  <c r="AB1809" i="5"/>
  <c r="C1810" i="5"/>
  <c r="AB1810" i="5"/>
  <c r="C1811" i="5"/>
  <c r="AB1811" i="5"/>
  <c r="C1812" i="5"/>
  <c r="AB1812" i="5"/>
  <c r="C1813" i="5"/>
  <c r="AB1813" i="5"/>
  <c r="C1814" i="5"/>
  <c r="AB1814" i="5"/>
  <c r="C1815" i="5"/>
  <c r="AB1815" i="5"/>
  <c r="C1816" i="5"/>
  <c r="AB1816" i="5"/>
  <c r="C1817" i="5"/>
  <c r="AB1817" i="5"/>
  <c r="C1818" i="5"/>
  <c r="AB1818" i="5"/>
  <c r="C1819" i="5"/>
  <c r="AB1819" i="5"/>
  <c r="C1820" i="5"/>
  <c r="AB1820" i="5"/>
  <c r="C1821" i="5"/>
  <c r="AB1821" i="5"/>
  <c r="C1822" i="5"/>
  <c r="AB1822" i="5"/>
  <c r="C1823" i="5"/>
  <c r="AB1823" i="5"/>
  <c r="C1824" i="5"/>
  <c r="AB1824" i="5"/>
  <c r="C1825" i="5"/>
  <c r="AB1825" i="5"/>
  <c r="C1826" i="5"/>
  <c r="AB1826" i="5"/>
  <c r="C1827" i="5"/>
  <c r="AB1827" i="5"/>
  <c r="C1828" i="5"/>
  <c r="AB1828" i="5"/>
  <c r="C1829" i="5"/>
  <c r="AB1829" i="5"/>
  <c r="C1830" i="5"/>
  <c r="AB1830" i="5"/>
  <c r="C1831" i="5"/>
  <c r="AB1831" i="5"/>
  <c r="C1832" i="5"/>
  <c r="AB1832" i="5"/>
  <c r="C1833" i="5"/>
  <c r="AB1833" i="5"/>
  <c r="C1834" i="5"/>
  <c r="AB1834" i="5"/>
  <c r="C1835" i="5"/>
  <c r="AB1835" i="5"/>
  <c r="C1836" i="5"/>
  <c r="AB1836" i="5"/>
  <c r="C1837" i="5"/>
  <c r="AB1837" i="5"/>
  <c r="C1838" i="5"/>
  <c r="AB1838" i="5"/>
  <c r="C1839" i="5"/>
  <c r="AB1839" i="5"/>
  <c r="C1840" i="5"/>
  <c r="AB1840" i="5"/>
  <c r="C1841" i="5"/>
  <c r="AB1841" i="5"/>
  <c r="C1842" i="5"/>
  <c r="AB1842" i="5"/>
  <c r="C1843" i="5"/>
  <c r="AB1843" i="5"/>
  <c r="C1844" i="5"/>
  <c r="AB1844" i="5"/>
  <c r="C1845" i="5"/>
  <c r="AB1845" i="5"/>
  <c r="C1846" i="5"/>
  <c r="AB1846" i="5"/>
  <c r="C1847" i="5"/>
  <c r="AB1847" i="5"/>
  <c r="C1848" i="5"/>
  <c r="AB1848" i="5"/>
  <c r="C1849" i="5"/>
  <c r="AB1849" i="5"/>
  <c r="C1850" i="5"/>
  <c r="AB1850" i="5"/>
  <c r="C1851" i="5"/>
  <c r="AB1851" i="5"/>
  <c r="C1852" i="5"/>
  <c r="AB1852" i="5"/>
  <c r="C1853" i="5"/>
  <c r="AB1853" i="5"/>
  <c r="C1854" i="5"/>
  <c r="AB1854" i="5"/>
  <c r="C1855" i="5"/>
  <c r="AB1855" i="5"/>
  <c r="C1856" i="5"/>
  <c r="AB1856" i="5"/>
  <c r="C1857" i="5"/>
  <c r="AB1857" i="5"/>
  <c r="C1858" i="5"/>
  <c r="AB1858" i="5"/>
  <c r="C1859" i="5"/>
  <c r="AB1859" i="5"/>
  <c r="C1860" i="5"/>
  <c r="AB1860" i="5"/>
  <c r="C1861" i="5"/>
  <c r="AB1861" i="5"/>
  <c r="C1862" i="5"/>
  <c r="AB1862" i="5"/>
  <c r="C1863" i="5"/>
  <c r="AB1863" i="5"/>
  <c r="C1864" i="5"/>
  <c r="AB1864" i="5"/>
  <c r="C1865" i="5"/>
  <c r="AB1865" i="5"/>
  <c r="C1866" i="5"/>
  <c r="AB1866" i="5"/>
  <c r="C1867" i="5"/>
  <c r="AB1867" i="5"/>
  <c r="C1868" i="5"/>
  <c r="AB1868" i="5"/>
  <c r="C1869" i="5"/>
  <c r="AB1869" i="5"/>
  <c r="C1870" i="5"/>
  <c r="AB1870" i="5"/>
  <c r="C1871" i="5"/>
  <c r="AB1871" i="5"/>
  <c r="C1872" i="5"/>
  <c r="AB1872" i="5"/>
  <c r="C1873" i="5"/>
  <c r="AB1873" i="5"/>
  <c r="C1874" i="5"/>
  <c r="AB1874" i="5"/>
  <c r="C1875" i="5"/>
  <c r="AB1875" i="5"/>
  <c r="C1876" i="5"/>
  <c r="AB1876" i="5"/>
  <c r="C1877" i="5"/>
  <c r="AB1877" i="5"/>
  <c r="C1878" i="5"/>
  <c r="AB1878" i="5"/>
  <c r="C1879" i="5"/>
  <c r="AB1879" i="5"/>
  <c r="C1880" i="5"/>
  <c r="AB1880" i="5"/>
  <c r="C1881" i="5"/>
  <c r="AB1881" i="5"/>
  <c r="C1882" i="5"/>
  <c r="AB1882" i="5"/>
  <c r="C1883" i="5"/>
  <c r="AB1883" i="5"/>
  <c r="C1884" i="5"/>
  <c r="AB1884" i="5"/>
  <c r="C1885" i="5"/>
  <c r="AB1885" i="5"/>
  <c r="C1886" i="5"/>
  <c r="AB1886" i="5"/>
  <c r="C1887" i="5"/>
  <c r="AB1887" i="5"/>
  <c r="C1888" i="5"/>
  <c r="AB1888" i="5"/>
  <c r="C1889" i="5"/>
  <c r="AB1889" i="5"/>
  <c r="C1890" i="5"/>
  <c r="AB1890" i="5"/>
  <c r="C1891" i="5"/>
  <c r="AB1891" i="5"/>
  <c r="C1892" i="5"/>
  <c r="AB1892" i="5"/>
  <c r="C1893" i="5"/>
  <c r="AB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B1915" i="5"/>
  <c r="C1916" i="5"/>
  <c r="AB1916" i="5"/>
  <c r="C1917" i="5"/>
  <c r="AB1917" i="5"/>
  <c r="C1918" i="5"/>
  <c r="AB1918" i="5"/>
  <c r="C1919" i="5"/>
  <c r="AB1919" i="5"/>
  <c r="C1920" i="5"/>
  <c r="AB1920" i="5"/>
  <c r="C1921" i="5"/>
  <c r="AB1921" i="5"/>
  <c r="C1922" i="5"/>
  <c r="AB1922" i="5"/>
  <c r="C1923" i="5"/>
  <c r="AB1923" i="5"/>
  <c r="C1924" i="5"/>
  <c r="AB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B1955" i="5"/>
  <c r="C1956" i="5"/>
  <c r="AB1956" i="5"/>
  <c r="C1957" i="5"/>
  <c r="AB1957" i="5"/>
  <c r="C1958" i="5"/>
  <c r="AB1958" i="5"/>
  <c r="C1959" i="5"/>
  <c r="AB1959" i="5"/>
  <c r="C1960" i="5"/>
  <c r="AB1960" i="5"/>
  <c r="C1961" i="5"/>
  <c r="AB1961" i="5"/>
  <c r="C1962" i="5"/>
  <c r="AB1962" i="5"/>
  <c r="C1963" i="5"/>
  <c r="AB1963" i="5"/>
  <c r="C1964" i="5"/>
  <c r="AB1964" i="5"/>
  <c r="C1965" i="5"/>
  <c r="AB1965" i="5"/>
  <c r="C1966" i="5"/>
  <c r="AB1966" i="5"/>
  <c r="C1967" i="5"/>
  <c r="AB1967" i="5"/>
  <c r="C1968" i="5"/>
  <c r="AB1968" i="5"/>
  <c r="C1969" i="5"/>
  <c r="AB1969" i="5"/>
  <c r="C1970" i="5"/>
  <c r="AB1970" i="5"/>
  <c r="C1971" i="5"/>
  <c r="AB1971" i="5"/>
  <c r="C1972" i="5"/>
  <c r="AB1972" i="5"/>
  <c r="C1973" i="5"/>
  <c r="AB1973" i="5"/>
  <c r="C1974" i="5"/>
  <c r="AB1974" i="5"/>
  <c r="C1975" i="5"/>
  <c r="AB1975" i="5"/>
  <c r="C1976" i="5"/>
  <c r="AB1976" i="5"/>
  <c r="C1977" i="5"/>
  <c r="AB1977" i="5"/>
  <c r="C1978" i="5"/>
  <c r="AB1978" i="5"/>
  <c r="C1979" i="5"/>
  <c r="AB1979" i="5"/>
  <c r="C1980" i="5"/>
  <c r="AB1980" i="5"/>
  <c r="C1981" i="5"/>
  <c r="AB1981" i="5"/>
  <c r="C1982" i="5"/>
  <c r="AB1982" i="5"/>
  <c r="C1983" i="5"/>
  <c r="AB1983" i="5"/>
  <c r="C1984" i="5"/>
  <c r="AB1984" i="5"/>
  <c r="C1985" i="5"/>
  <c r="AB1985" i="5"/>
  <c r="C1986" i="5"/>
  <c r="AB1986" i="5"/>
  <c r="C1987" i="5"/>
  <c r="AB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B2045" i="5"/>
  <c r="C2046" i="5"/>
  <c r="AB2046" i="5"/>
  <c r="C2047" i="5"/>
  <c r="AB2047" i="5"/>
  <c r="C2048" i="5"/>
  <c r="AB2048" i="5"/>
  <c r="C2049" i="5"/>
  <c r="AB2049" i="5"/>
  <c r="C2050" i="5"/>
  <c r="AB2050" i="5"/>
  <c r="C2051" i="5"/>
  <c r="AB2051" i="5"/>
  <c r="C2052" i="5"/>
  <c r="AB2052" i="5"/>
  <c r="C2053" i="5"/>
  <c r="AB2053" i="5"/>
  <c r="C2054" i="5"/>
  <c r="AB2054" i="5"/>
  <c r="C2055" i="5"/>
  <c r="AB2055" i="5"/>
  <c r="C2056" i="5"/>
  <c r="AB2056" i="5"/>
  <c r="C2057" i="5"/>
  <c r="AB2057" i="5"/>
  <c r="C2058" i="5"/>
  <c r="AB2058" i="5"/>
  <c r="C2059" i="5"/>
  <c r="AB2059" i="5"/>
  <c r="C2060" i="5"/>
  <c r="AB2060" i="5"/>
  <c r="C2061" i="5"/>
  <c r="AB2061" i="5"/>
  <c r="C2062" i="5"/>
  <c r="AB2062" i="5"/>
  <c r="C2063" i="5"/>
  <c r="AB2063" i="5"/>
  <c r="C2064" i="5"/>
  <c r="AB2064" i="5"/>
  <c r="C2065" i="5"/>
  <c r="AB2065" i="5"/>
  <c r="C2066" i="5"/>
  <c r="AB2066" i="5"/>
  <c r="C2067" i="5"/>
  <c r="AB2067" i="5"/>
  <c r="C2068" i="5"/>
  <c r="AB2068" i="5"/>
  <c r="C2069" i="5"/>
  <c r="AB2069" i="5"/>
  <c r="C2070" i="5"/>
  <c r="AB2070" i="5"/>
  <c r="C2071" i="5"/>
  <c r="AB2071" i="5"/>
  <c r="C2072" i="5"/>
  <c r="AB2072" i="5"/>
  <c r="C2073" i="5"/>
  <c r="AB2073" i="5"/>
  <c r="C2074" i="5"/>
  <c r="AB2074" i="5"/>
  <c r="C2075" i="5"/>
  <c r="AB2075" i="5"/>
  <c r="C2076" i="5"/>
  <c r="AB2076" i="5"/>
  <c r="C2077" i="5"/>
  <c r="AB2077" i="5"/>
  <c r="C2078" i="5"/>
  <c r="AB2078" i="5"/>
  <c r="C2079" i="5"/>
  <c r="AB2079" i="5"/>
  <c r="C2080" i="5"/>
  <c r="AB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B2097" i="5"/>
  <c r="C2098" i="5"/>
  <c r="AB2098" i="5"/>
  <c r="C2099" i="5"/>
  <c r="AB2099" i="5"/>
  <c r="C2100" i="5"/>
  <c r="AB2100" i="5"/>
  <c r="C2101" i="5"/>
  <c r="AB2101" i="5"/>
  <c r="C2102" i="5"/>
  <c r="AB2102" i="5"/>
  <c r="C2103" i="5"/>
  <c r="AB2103" i="5"/>
  <c r="C2104" i="5"/>
  <c r="AB2104" i="5"/>
  <c r="C2105" i="5"/>
  <c r="AB2105" i="5"/>
  <c r="C2106" i="5"/>
  <c r="AB2106" i="5"/>
  <c r="C2107" i="5"/>
  <c r="AB2107" i="5"/>
  <c r="C2108" i="5"/>
  <c r="AB2108" i="5"/>
  <c r="C2109" i="5"/>
  <c r="AB2109" i="5"/>
  <c r="C2110" i="5"/>
  <c r="AB2110" i="5"/>
  <c r="C2111" i="5"/>
  <c r="AB2111" i="5"/>
  <c r="C2112" i="5"/>
  <c r="AB2112" i="5"/>
  <c r="C2113" i="5"/>
  <c r="AB2113" i="5"/>
  <c r="C2114" i="5"/>
  <c r="AB2114" i="5"/>
  <c r="C2115" i="5"/>
  <c r="AB2115" i="5"/>
  <c r="C2116" i="5"/>
  <c r="AB2116" i="5"/>
  <c r="C2117" i="5"/>
  <c r="AB2117" i="5"/>
  <c r="C2118" i="5"/>
  <c r="AB2118" i="5"/>
  <c r="C2119" i="5"/>
  <c r="AB2119" i="5"/>
  <c r="C2120" i="5"/>
  <c r="AB2120" i="5"/>
  <c r="C2121" i="5"/>
  <c r="AB2121" i="5"/>
  <c r="C2122" i="5"/>
  <c r="AB2122" i="5"/>
  <c r="C2123" i="5"/>
  <c r="AB2123" i="5"/>
  <c r="C2124" i="5"/>
  <c r="AB2124" i="5"/>
  <c r="C2125" i="5"/>
  <c r="AB2125" i="5"/>
  <c r="C2126" i="5"/>
  <c r="AB2126" i="5"/>
  <c r="C2127" i="5"/>
  <c r="AB2127" i="5"/>
  <c r="C2128" i="5"/>
  <c r="AB2128" i="5"/>
  <c r="C2129" i="5"/>
  <c r="AB2129" i="5"/>
  <c r="C2130" i="5"/>
  <c r="AB2130" i="5"/>
  <c r="C2131" i="5"/>
  <c r="AB2131" i="5"/>
  <c r="C2132" i="5"/>
  <c r="AB2132" i="5"/>
  <c r="C2133" i="5"/>
  <c r="AB2133" i="5"/>
  <c r="C2134" i="5"/>
  <c r="AB2134" i="5"/>
  <c r="C2135" i="5"/>
  <c r="AB2135" i="5"/>
  <c r="C2136" i="5"/>
  <c r="AB2136" i="5"/>
  <c r="C2137" i="5"/>
  <c r="AB2137" i="5"/>
  <c r="C2138" i="5"/>
  <c r="AB2138" i="5"/>
  <c r="C2139" i="5"/>
  <c r="AB2139" i="5"/>
  <c r="C2140" i="5"/>
  <c r="AB2140" i="5"/>
  <c r="C2141" i="5"/>
  <c r="AB2141" i="5"/>
  <c r="C2142" i="5"/>
  <c r="AB2142" i="5"/>
  <c r="C2143" i="5"/>
  <c r="AB2143" i="5"/>
  <c r="C2144" i="5"/>
  <c r="AB2144" i="5"/>
  <c r="C2145" i="5"/>
  <c r="AB2145" i="5"/>
  <c r="C2146" i="5"/>
  <c r="AB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B2158" i="5"/>
  <c r="C2159" i="5"/>
  <c r="AB2159" i="5"/>
  <c r="C2160" i="5"/>
  <c r="AB2160" i="5"/>
  <c r="C2161" i="5"/>
  <c r="AB2161" i="5"/>
  <c r="C2162" i="5"/>
  <c r="AB2162" i="5"/>
  <c r="C2163" i="5"/>
  <c r="AB2163" i="5"/>
  <c r="C2164" i="5"/>
  <c r="AB2164" i="5"/>
  <c r="C2165" i="5"/>
  <c r="AB2165" i="5"/>
  <c r="C2166" i="5"/>
  <c r="AB2166" i="5"/>
  <c r="C2167" i="5"/>
  <c r="AB2167" i="5"/>
  <c r="C2168" i="5"/>
  <c r="AB2168" i="5"/>
  <c r="C2169" i="5"/>
  <c r="AB2169" i="5"/>
  <c r="C2170" i="5"/>
  <c r="AB2170" i="5"/>
  <c r="C2171" i="5"/>
  <c r="AB2171" i="5"/>
  <c r="C2172" i="5"/>
  <c r="AB2172" i="5"/>
  <c r="C2173" i="5"/>
  <c r="AB2173" i="5"/>
  <c r="C2174" i="5"/>
  <c r="AB2174" i="5"/>
  <c r="C2175" i="5"/>
  <c r="AB2175" i="5"/>
  <c r="C2176" i="5"/>
  <c r="AB2176" i="5"/>
  <c r="C2177" i="5"/>
  <c r="AB2177" i="5"/>
  <c r="C2178" i="5"/>
  <c r="AB2178" i="5"/>
  <c r="C2179" i="5"/>
  <c r="AB2179" i="5"/>
  <c r="C2180" i="5"/>
  <c r="AB2180" i="5"/>
  <c r="C2181" i="5"/>
  <c r="AB2181" i="5"/>
  <c r="C2182" i="5"/>
  <c r="AB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B2281" i="5"/>
  <c r="C2282" i="5"/>
  <c r="AB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B2300" i="5"/>
  <c r="C2301" i="5"/>
  <c r="AB2301" i="5"/>
  <c r="C2302" i="5"/>
  <c r="AB2302" i="5"/>
  <c r="C2303" i="5"/>
  <c r="AB2303" i="5"/>
  <c r="C2304" i="5"/>
  <c r="AB2304" i="5"/>
  <c r="C2305" i="5"/>
  <c r="AB2305" i="5"/>
  <c r="C2306" i="5"/>
  <c r="AB2306" i="5"/>
  <c r="C2307" i="5"/>
  <c r="AB2307" i="5"/>
  <c r="C2308" i="5"/>
  <c r="AB2308" i="5"/>
  <c r="C2309" i="5"/>
  <c r="AB2309" i="5"/>
  <c r="C2310" i="5"/>
  <c r="AB2310" i="5"/>
  <c r="C2311" i="5"/>
  <c r="AB2311" i="5"/>
  <c r="C2312" i="5"/>
  <c r="AB2312" i="5"/>
  <c r="C2313" i="5"/>
  <c r="AB2313" i="5"/>
  <c r="C2314" i="5"/>
  <c r="AB2314" i="5"/>
  <c r="C2315" i="5"/>
  <c r="AB2315" i="5"/>
  <c r="C2316" i="5"/>
  <c r="AB2316" i="5"/>
  <c r="C2317" i="5"/>
  <c r="AB2317" i="5"/>
  <c r="C2318" i="5"/>
  <c r="AB2318" i="5"/>
  <c r="C2319" i="5"/>
  <c r="AB2319" i="5"/>
  <c r="C2320" i="5"/>
  <c r="AB2320" i="5"/>
  <c r="C2321" i="5"/>
  <c r="AB2321" i="5"/>
  <c r="C2322" i="5"/>
  <c r="AB2322" i="5"/>
  <c r="C2323" i="5"/>
  <c r="AB2323" i="5"/>
  <c r="C2324" i="5"/>
  <c r="AB2324" i="5"/>
  <c r="C2325" i="5"/>
  <c r="AB2325" i="5"/>
  <c r="C2326" i="5"/>
  <c r="AB2326" i="5"/>
  <c r="C2327" i="5"/>
  <c r="AB2327" i="5"/>
  <c r="C2328" i="5"/>
  <c r="AB2328" i="5"/>
  <c r="C2329" i="5"/>
  <c r="AB2329" i="5"/>
  <c r="C2330" i="5"/>
  <c r="AB2330" i="5"/>
  <c r="C2331" i="5"/>
  <c r="AB2331" i="5"/>
  <c r="C2332" i="5"/>
  <c r="AB2332" i="5"/>
  <c r="C2333" i="5"/>
  <c r="AB2333" i="5"/>
  <c r="C2334" i="5"/>
  <c r="AB2334" i="5"/>
  <c r="C2335" i="5"/>
  <c r="AB2335" i="5"/>
  <c r="C2336" i="5"/>
  <c r="AB2336" i="5"/>
  <c r="C2337" i="5"/>
  <c r="AB2337" i="5"/>
  <c r="C2338" i="5"/>
  <c r="AB2338" i="5"/>
  <c r="C2339" i="5"/>
  <c r="AB2339" i="5"/>
  <c r="C2340" i="5"/>
  <c r="AB2340" i="5"/>
  <c r="C2341" i="5"/>
  <c r="AB2341" i="5"/>
  <c r="C2342" i="5"/>
  <c r="AB2342" i="5"/>
  <c r="C2343" i="5"/>
  <c r="AB2343" i="5"/>
  <c r="C2344" i="5"/>
  <c r="AB2344" i="5"/>
  <c r="C2345" i="5"/>
  <c r="AB2345" i="5"/>
  <c r="C2346" i="5"/>
  <c r="AB2346" i="5"/>
  <c r="C2347" i="5"/>
  <c r="AB2347" i="5"/>
  <c r="C2348" i="5"/>
  <c r="AB2348" i="5"/>
  <c r="C2349" i="5"/>
  <c r="AB2349" i="5"/>
  <c r="C2350" i="5"/>
  <c r="AB2350" i="5"/>
  <c r="C2351" i="5"/>
  <c r="AB2351" i="5"/>
  <c r="C2352" i="5"/>
  <c r="AB2352" i="5"/>
  <c r="C2353" i="5"/>
  <c r="AB2353" i="5"/>
  <c r="C2354" i="5"/>
  <c r="AB2354" i="5"/>
  <c r="C2355" i="5"/>
  <c r="AB2355" i="5"/>
  <c r="C2356" i="5"/>
  <c r="AB2356" i="5"/>
  <c r="C2357" i="5"/>
  <c r="AB2357" i="5"/>
  <c r="C2358" i="5"/>
  <c r="AB2358" i="5"/>
  <c r="C2359" i="5"/>
  <c r="AB2359" i="5"/>
  <c r="C2360" i="5"/>
  <c r="AB2360" i="5"/>
  <c r="C2361" i="5"/>
  <c r="AB2361" i="5"/>
  <c r="C2362" i="5"/>
  <c r="AB2362" i="5"/>
  <c r="C2363" i="5"/>
  <c r="AB2363" i="5"/>
  <c r="C2364" i="5"/>
  <c r="AB2364" i="5"/>
  <c r="C2365" i="5"/>
  <c r="AB2365" i="5"/>
  <c r="C2366" i="5"/>
  <c r="AB2366" i="5"/>
  <c r="C2367" i="5"/>
  <c r="AB2367" i="5"/>
  <c r="C2368" i="5"/>
  <c r="AB2368" i="5"/>
  <c r="C2369" i="5"/>
  <c r="AB2369" i="5"/>
  <c r="C2370" i="5"/>
  <c r="AB2370" i="5"/>
  <c r="C2371" i="5"/>
  <c r="AB2371" i="5"/>
  <c r="C2372" i="5"/>
  <c r="AB2372" i="5"/>
  <c r="C2373" i="5"/>
  <c r="AB2373" i="5"/>
  <c r="C2374" i="5"/>
  <c r="AB2374" i="5"/>
  <c r="C2375" i="5"/>
  <c r="AB2375" i="5"/>
  <c r="C2376" i="5"/>
  <c r="AB2376" i="5"/>
  <c r="C2377" i="5"/>
  <c r="AB2377" i="5"/>
  <c r="C2378" i="5"/>
  <c r="AB2378" i="5"/>
  <c r="C2379" i="5"/>
  <c r="AB2379" i="5"/>
  <c r="C2380" i="5"/>
  <c r="AB2380" i="5"/>
  <c r="C2381" i="5"/>
  <c r="AB2381" i="5"/>
  <c r="C2382" i="5"/>
  <c r="AB2382" i="5"/>
  <c r="C2383" i="5"/>
  <c r="AB2383" i="5"/>
  <c r="C2384" i="5"/>
  <c r="AB2384" i="5"/>
  <c r="C2385" i="5"/>
  <c r="AB2385" i="5"/>
  <c r="C2386" i="5"/>
  <c r="AB2386" i="5"/>
  <c r="C2387" i="5"/>
  <c r="AB2387" i="5"/>
  <c r="C2388" i="5"/>
  <c r="AB2388" i="5"/>
  <c r="C2389" i="5"/>
  <c r="AB2389" i="5"/>
  <c r="C2390" i="5"/>
  <c r="AB2390" i="5"/>
  <c r="C2391" i="5"/>
  <c r="AB2391" i="5"/>
  <c r="C2392" i="5"/>
  <c r="AB2392" i="5"/>
  <c r="C2393" i="5"/>
  <c r="AB2393" i="5"/>
  <c r="C2394" i="5"/>
  <c r="AB2394" i="5"/>
  <c r="C2395" i="5"/>
  <c r="AB2395" i="5"/>
  <c r="C2396" i="5"/>
  <c r="AB2396" i="5"/>
  <c r="C2397" i="5"/>
  <c r="AB2397" i="5"/>
  <c r="C2398" i="5"/>
  <c r="AB2398" i="5"/>
  <c r="C2399" i="5"/>
  <c r="AB2399" i="5"/>
  <c r="C2400" i="5"/>
  <c r="AB2400" i="5"/>
  <c r="C2401" i="5"/>
  <c r="AB2401" i="5"/>
  <c r="C2402" i="5"/>
  <c r="AB2402" i="5"/>
  <c r="C2403" i="5"/>
  <c r="AB2403" i="5"/>
  <c r="C2404" i="5"/>
  <c r="AB2404" i="5"/>
  <c r="C2405" i="5"/>
  <c r="AB2405" i="5"/>
  <c r="C2406" i="5"/>
  <c r="AB2406" i="5"/>
  <c r="C2407" i="5"/>
  <c r="AB2407" i="5"/>
  <c r="C2408" i="5"/>
  <c r="AB2408" i="5"/>
  <c r="C2409" i="5"/>
  <c r="AB2409" i="5"/>
  <c r="C2410" i="5"/>
  <c r="AB2410" i="5"/>
  <c r="C2411" i="5"/>
  <c r="AB2411" i="5"/>
  <c r="C2412" i="5"/>
  <c r="AB2412" i="5"/>
  <c r="C2413" i="5"/>
  <c r="AB2413" i="5"/>
  <c r="C2414" i="5"/>
  <c r="AB2414" i="5"/>
  <c r="C2415" i="5"/>
  <c r="AB2415" i="5"/>
  <c r="C2416" i="5"/>
  <c r="AB2416" i="5"/>
  <c r="C2417" i="5"/>
  <c r="AB2417" i="5"/>
  <c r="C2418" i="5"/>
  <c r="AB2418" i="5"/>
  <c r="C2419" i="5"/>
  <c r="AB2419" i="5"/>
  <c r="C2420" i="5"/>
  <c r="AB2420" i="5"/>
  <c r="C2421" i="5"/>
  <c r="AB2421" i="5"/>
  <c r="C2422" i="5"/>
  <c r="AB2422" i="5"/>
  <c r="C2423" i="5"/>
  <c r="AB2423" i="5"/>
  <c r="C2424" i="5"/>
  <c r="AB2424" i="5"/>
  <c r="C2425" i="5"/>
  <c r="AB2425" i="5"/>
  <c r="C2426" i="5"/>
  <c r="AB2426" i="5"/>
  <c r="C2427" i="5"/>
  <c r="AB2427" i="5"/>
  <c r="C2428" i="5"/>
  <c r="AB2428" i="5"/>
  <c r="C2429" i="5"/>
  <c r="AB2429" i="5"/>
  <c r="C2430" i="5"/>
  <c r="AB2430" i="5"/>
  <c r="C2431" i="5"/>
  <c r="AB2431" i="5"/>
  <c r="C2432" i="5"/>
  <c r="AB2432" i="5"/>
  <c r="C2433" i="5"/>
  <c r="AB2433" i="5"/>
  <c r="C2434" i="5"/>
  <c r="AB2434" i="5"/>
  <c r="C2435" i="5"/>
  <c r="AB2435" i="5"/>
  <c r="C2436" i="5"/>
  <c r="AB2436" i="5"/>
  <c r="C2437" i="5"/>
  <c r="AB2437" i="5"/>
  <c r="C2438" i="5"/>
  <c r="AB2438" i="5"/>
  <c r="C2439" i="5"/>
  <c r="AB2439" i="5"/>
  <c r="C2440" i="5"/>
  <c r="AB2440" i="5"/>
  <c r="C2441" i="5"/>
  <c r="AB2441" i="5"/>
  <c r="C2442" i="5"/>
  <c r="AB2442" i="5"/>
  <c r="C2443" i="5"/>
  <c r="AB2443" i="5"/>
  <c r="C2444" i="5"/>
  <c r="AB2444" i="5"/>
  <c r="C2445" i="5"/>
  <c r="AB2445" i="5"/>
  <c r="C2446" i="5"/>
  <c r="AB2446" i="5"/>
  <c r="C2447" i="5"/>
  <c r="AB2447" i="5"/>
  <c r="C2448" i="5"/>
  <c r="AB2448" i="5"/>
  <c r="C2449" i="5"/>
  <c r="AB2449" i="5"/>
  <c r="C2450" i="5"/>
  <c r="AB2450" i="5"/>
  <c r="C2451" i="5"/>
  <c r="AB2451" i="5"/>
  <c r="C2452" i="5"/>
  <c r="AB2452" i="5"/>
  <c r="C2453" i="5"/>
  <c r="AB2453" i="5"/>
  <c r="C2454" i="5"/>
  <c r="AB2454" i="5"/>
  <c r="C2455" i="5"/>
  <c r="AB2455" i="5"/>
  <c r="C2456" i="5"/>
  <c r="AB2456" i="5"/>
  <c r="C2457" i="5"/>
  <c r="AB2457" i="5"/>
  <c r="C2458" i="5"/>
  <c r="AB2458" i="5"/>
  <c r="C2459" i="5"/>
  <c r="AB2459" i="5"/>
  <c r="C2460" i="5"/>
  <c r="AB2460" i="5"/>
  <c r="C2461" i="5"/>
  <c r="AB2461" i="5"/>
  <c r="C2462" i="5"/>
  <c r="AB2462" i="5"/>
  <c r="C2463" i="5"/>
  <c r="AB2463" i="5"/>
  <c r="C2464" i="5"/>
  <c r="AB2464" i="5"/>
  <c r="C2465" i="5"/>
  <c r="AB2465" i="5"/>
  <c r="C2466" i="5"/>
  <c r="AB2466" i="5"/>
  <c r="C2467" i="5"/>
  <c r="AB2467" i="5"/>
  <c r="C2468" i="5"/>
  <c r="AB2468" i="5"/>
  <c r="C2469" i="5"/>
  <c r="AB2469" i="5"/>
  <c r="C2470" i="5"/>
  <c r="AB2470" i="5"/>
  <c r="C2471" i="5"/>
  <c r="AB2471" i="5"/>
  <c r="C2472" i="5"/>
  <c r="AB2472" i="5"/>
  <c r="C2473" i="5"/>
  <c r="AB2473" i="5"/>
  <c r="C2474" i="5"/>
  <c r="AB2474" i="5"/>
  <c r="C2475" i="5"/>
  <c r="AB2475" i="5"/>
  <c r="C2476" i="5"/>
  <c r="AB2476" i="5"/>
  <c r="C2477" i="5"/>
  <c r="AB2477" i="5"/>
  <c r="C2478" i="5"/>
  <c r="AB2478" i="5"/>
  <c r="C2479" i="5"/>
  <c r="AB2479" i="5"/>
  <c r="C2480" i="5"/>
  <c r="AB2480" i="5"/>
  <c r="C2481" i="5"/>
  <c r="AB2481" i="5"/>
  <c r="C2482" i="5"/>
  <c r="AB2482" i="5"/>
  <c r="C2483" i="5"/>
  <c r="AB2483" i="5"/>
  <c r="C2484" i="5"/>
  <c r="AB2484" i="5"/>
  <c r="C2485" i="5"/>
  <c r="AB2485" i="5"/>
  <c r="C2486" i="5"/>
  <c r="AB2486" i="5"/>
  <c r="C2487" i="5"/>
  <c r="AB2487" i="5"/>
  <c r="C2488" i="5"/>
  <c r="AB2488" i="5"/>
  <c r="C2489" i="5"/>
  <c r="AB2489" i="5"/>
  <c r="C2490" i="5"/>
  <c r="AB2490" i="5"/>
  <c r="C2491" i="5"/>
  <c r="AB2491" i="5"/>
  <c r="C2492" i="5"/>
  <c r="AB2492" i="5"/>
  <c r="C2504" i="5"/>
  <c r="AB2504"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S2028" i="5"/>
  <c r="S2030" i="5"/>
  <c r="S2036" i="5"/>
  <c r="S2042" i="5"/>
  <c r="S2044" i="5"/>
  <c r="S2048" i="5"/>
  <c r="S2053" i="5"/>
  <c r="S2054" i="5"/>
  <c r="S2057" i="5"/>
  <c r="S2061" i="5"/>
  <c r="S2063" i="5"/>
  <c r="S2065" i="5"/>
  <c r="S2069" i="5"/>
  <c r="S2071" i="5"/>
  <c r="S2073" i="5"/>
  <c r="S2077" i="5"/>
  <c r="S2085" i="5"/>
  <c r="S2088" i="5"/>
  <c r="S2089" i="5"/>
  <c r="S2090" i="5"/>
  <c r="S2092" i="5"/>
  <c r="S2093" i="5"/>
  <c r="S2094" i="5"/>
  <c r="S2097" i="5"/>
  <c r="S2098" i="5"/>
  <c r="S2102" i="5"/>
  <c r="S2125" i="5"/>
  <c r="S2132" i="5"/>
  <c r="S2133" i="5"/>
  <c r="S2134" i="5"/>
  <c r="S2136" i="5"/>
  <c r="S2137" i="5"/>
  <c r="S2141" i="5"/>
  <c r="S2144" i="5"/>
  <c r="S2145" i="5"/>
  <c r="S2146" i="5"/>
  <c r="S2148" i="5"/>
  <c r="S2149" i="5"/>
  <c r="S2150" i="5"/>
  <c r="S2152" i="5"/>
  <c r="S2155" i="5"/>
  <c r="S2157" i="5"/>
  <c r="S2158" i="5"/>
  <c r="S2159" i="5"/>
  <c r="S2161" i="5"/>
  <c r="S2162" i="5"/>
  <c r="S2163" i="5"/>
  <c r="S2166" i="5"/>
  <c r="S2169" i="5"/>
  <c r="S2173" i="5"/>
  <c r="S2181" i="5"/>
  <c r="S2184" i="5"/>
  <c r="S2185" i="5"/>
  <c r="S2188" i="5"/>
  <c r="S2189" i="5"/>
  <c r="S2195" i="5"/>
  <c r="S2196" i="5"/>
  <c r="S2197" i="5"/>
  <c r="S2198" i="5"/>
  <c r="S2199" i="5"/>
  <c r="S2202" i="5"/>
  <c r="S2203" i="5"/>
  <c r="S2205" i="5"/>
  <c r="S2207" i="5"/>
  <c r="S2210" i="5"/>
  <c r="S2211" i="5"/>
  <c r="S2213" i="5"/>
  <c r="S2215" i="5"/>
  <c r="S2219" i="5"/>
  <c r="S2221" i="5"/>
  <c r="S2223" i="5"/>
  <c r="S2224" i="5"/>
  <c r="S2225" i="5"/>
  <c r="S2226" i="5"/>
  <c r="S2229" i="5"/>
  <c r="S2231" i="5"/>
  <c r="S2233" i="5"/>
  <c r="S2235" i="5"/>
  <c r="S2239" i="5"/>
  <c r="S2240" i="5"/>
  <c r="S2243" i="5"/>
  <c r="S2246" i="5"/>
  <c r="S2247" i="5"/>
  <c r="S2248"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V1016" i="5"/>
  <c r="V1017" i="5"/>
  <c r="V1018" i="5"/>
  <c r="V1019" i="5"/>
  <c r="V1020" i="5"/>
  <c r="V1021" i="5"/>
  <c r="V1022" i="5"/>
  <c r="V1023" i="5"/>
  <c r="V1024" i="5"/>
  <c r="V1025" i="5"/>
  <c r="V1026" i="5"/>
  <c r="V1027" i="5"/>
  <c r="V1028" i="5"/>
  <c r="V1029" i="5"/>
  <c r="V1030" i="5"/>
  <c r="V1031" i="5"/>
  <c r="V1032" i="5"/>
  <c r="V1033" i="5"/>
  <c r="V1034" i="5"/>
  <c r="V1035" i="5"/>
  <c r="V1036" i="5"/>
  <c r="V1037" i="5"/>
  <c r="V1038" i="5"/>
  <c r="V1039" i="5"/>
  <c r="V1041" i="5"/>
  <c r="V1042" i="5"/>
  <c r="V1043" i="5"/>
  <c r="V1044" i="5"/>
  <c r="V1045" i="5"/>
  <c r="V1046" i="5"/>
  <c r="V1047" i="5"/>
  <c r="V1048" i="5"/>
  <c r="V1049" i="5"/>
  <c r="V1050" i="5"/>
  <c r="V1051" i="5"/>
  <c r="V1052" i="5"/>
  <c r="V1053" i="5"/>
  <c r="V1054" i="5"/>
  <c r="V1055" i="5"/>
  <c r="V1056" i="5"/>
  <c r="V1057" i="5"/>
  <c r="V1058" i="5"/>
  <c r="V1059" i="5"/>
  <c r="V1060" i="5"/>
  <c r="V1061" i="5"/>
  <c r="V1062" i="5"/>
  <c r="V1063" i="5"/>
  <c r="V1064" i="5"/>
  <c r="V1065" i="5"/>
  <c r="V1066" i="5"/>
  <c r="V1067" i="5"/>
  <c r="V1069" i="5"/>
  <c r="V1070" i="5"/>
  <c r="V1071" i="5"/>
  <c r="V1072" i="5"/>
  <c r="V1073" i="5"/>
  <c r="V1074" i="5"/>
  <c r="V1075" i="5"/>
  <c r="V1076" i="5"/>
  <c r="V1077" i="5"/>
  <c r="V1078" i="5"/>
  <c r="V1079" i="5"/>
  <c r="V1080" i="5"/>
  <c r="V1081" i="5"/>
  <c r="V1082" i="5"/>
  <c r="V1083" i="5"/>
  <c r="V1084" i="5"/>
  <c r="V1085" i="5"/>
  <c r="V1086" i="5"/>
  <c r="V1087" i="5"/>
  <c r="V1088" i="5"/>
  <c r="V1089" i="5"/>
  <c r="V1090" i="5"/>
  <c r="V1091" i="5"/>
  <c r="V1092" i="5"/>
  <c r="V1093" i="5"/>
  <c r="V1094" i="5"/>
  <c r="V1095" i="5"/>
  <c r="V1096" i="5"/>
  <c r="V1097" i="5"/>
  <c r="V1098" i="5"/>
  <c r="V1099" i="5"/>
  <c r="V1100" i="5"/>
  <c r="V1101" i="5"/>
  <c r="V1102" i="5"/>
  <c r="V1103" i="5"/>
  <c r="V1105" i="5"/>
  <c r="V1106" i="5"/>
  <c r="V1107" i="5"/>
  <c r="V1108" i="5"/>
  <c r="V1109" i="5"/>
  <c r="V1110" i="5"/>
  <c r="V1111" i="5"/>
  <c r="V1112" i="5"/>
  <c r="V1113" i="5"/>
  <c r="V1114" i="5"/>
  <c r="V1115" i="5"/>
  <c r="V1116" i="5"/>
  <c r="V1117" i="5"/>
  <c r="V1118" i="5"/>
  <c r="V1119" i="5"/>
  <c r="V1120" i="5"/>
  <c r="V1121" i="5"/>
  <c r="V1122" i="5"/>
  <c r="V1123" i="5"/>
  <c r="V1124" i="5"/>
  <c r="V1125" i="5"/>
  <c r="V1126" i="5"/>
  <c r="V1127" i="5"/>
  <c r="V1128" i="5"/>
  <c r="V1129" i="5"/>
  <c r="V1130" i="5"/>
  <c r="V1131" i="5"/>
  <c r="V1132" i="5"/>
  <c r="V1133" i="5"/>
  <c r="V1134" i="5"/>
  <c r="V1135" i="5"/>
  <c r="V1136" i="5"/>
  <c r="V1137" i="5"/>
  <c r="V1138" i="5"/>
  <c r="V1139" i="5"/>
  <c r="V1140" i="5"/>
  <c r="V1141" i="5"/>
  <c r="V1142" i="5"/>
  <c r="V1143" i="5"/>
  <c r="V1145" i="5"/>
  <c r="V1146" i="5"/>
  <c r="V1147" i="5"/>
  <c r="V1148" i="5"/>
  <c r="V1149" i="5"/>
  <c r="V1150" i="5"/>
  <c r="V1151" i="5"/>
  <c r="V1152" i="5"/>
  <c r="V1153" i="5"/>
  <c r="V1154" i="5"/>
  <c r="V1155" i="5"/>
  <c r="V1156" i="5"/>
  <c r="V1157" i="5"/>
  <c r="V1158" i="5"/>
  <c r="V1159" i="5"/>
  <c r="V1160" i="5"/>
  <c r="V1161" i="5"/>
  <c r="V1162" i="5"/>
  <c r="V1163" i="5"/>
  <c r="V1164" i="5"/>
  <c r="V1165" i="5"/>
  <c r="V1166" i="5"/>
  <c r="V1167" i="5"/>
  <c r="V1169" i="5"/>
  <c r="V1171" i="5"/>
  <c r="V1172" i="5"/>
  <c r="V1173" i="5"/>
  <c r="V1174" i="5"/>
  <c r="V1175" i="5"/>
  <c r="V1176" i="5"/>
  <c r="V1177" i="5"/>
  <c r="V1178" i="5"/>
  <c r="V1179" i="5"/>
  <c r="V1180" i="5"/>
  <c r="V1181" i="5"/>
  <c r="V1182" i="5"/>
  <c r="V1183" i="5"/>
  <c r="V1184" i="5"/>
  <c r="V1185" i="5"/>
  <c r="V1186" i="5"/>
  <c r="V1187" i="5"/>
  <c r="V1190" i="5"/>
  <c r="V1191" i="5"/>
  <c r="V1192" i="5"/>
  <c r="V1193" i="5"/>
  <c r="V1194" i="5"/>
  <c r="V1195" i="5"/>
  <c r="V1196" i="5"/>
  <c r="V1197" i="5"/>
  <c r="V1198" i="5"/>
  <c r="V1199" i="5"/>
  <c r="V1200" i="5"/>
  <c r="V1201" i="5"/>
  <c r="V1202" i="5"/>
  <c r="V1203" i="5"/>
  <c r="V1204" i="5"/>
  <c r="V1205" i="5"/>
  <c r="V1206" i="5"/>
  <c r="V1207" i="5"/>
  <c r="V1208" i="5"/>
  <c r="V1209" i="5"/>
  <c r="V1210" i="5"/>
  <c r="V1211" i="5"/>
  <c r="V1212" i="5"/>
  <c r="V1213" i="5"/>
  <c r="V1214" i="5"/>
  <c r="V1215" i="5"/>
  <c r="V1216" i="5"/>
  <c r="V1217" i="5"/>
  <c r="V1218" i="5"/>
  <c r="V1219" i="5"/>
  <c r="V1220" i="5"/>
  <c r="V1221" i="5"/>
  <c r="V1222" i="5"/>
  <c r="V1223" i="5"/>
  <c r="V1224" i="5"/>
  <c r="V1225" i="5"/>
  <c r="V1226" i="5"/>
  <c r="V1227" i="5"/>
  <c r="V1228" i="5"/>
  <c r="V1229" i="5"/>
  <c r="V1230" i="5"/>
  <c r="V1231" i="5"/>
  <c r="V1232" i="5"/>
  <c r="V1233" i="5"/>
  <c r="V1234" i="5"/>
  <c r="V1235" i="5"/>
  <c r="V1236" i="5"/>
  <c r="V1237" i="5"/>
  <c r="V1238" i="5"/>
  <c r="V1239" i="5"/>
  <c r="V1240" i="5"/>
  <c r="V1241" i="5"/>
  <c r="V1242" i="5"/>
  <c r="V1243" i="5"/>
  <c r="V1244" i="5"/>
  <c r="V1245" i="5"/>
  <c r="V1246" i="5"/>
  <c r="V1247" i="5"/>
  <c r="V1248" i="5"/>
  <c r="V1249" i="5"/>
  <c r="V1250" i="5"/>
  <c r="V1251" i="5"/>
  <c r="V1252" i="5"/>
  <c r="V1253" i="5"/>
  <c r="V1254" i="5"/>
  <c r="V1255" i="5"/>
  <c r="V1256" i="5"/>
  <c r="V1257" i="5"/>
  <c r="V1259" i="5"/>
  <c r="V1260" i="5"/>
  <c r="V1261" i="5"/>
  <c r="V1262" i="5"/>
  <c r="V1263" i="5"/>
  <c r="V1264" i="5"/>
  <c r="V1265" i="5"/>
  <c r="V1266" i="5"/>
  <c r="V1267" i="5"/>
  <c r="V1268" i="5"/>
  <c r="V1269" i="5"/>
  <c r="V1270" i="5"/>
  <c r="V1271" i="5"/>
  <c r="V1272" i="5"/>
  <c r="V1273" i="5"/>
  <c r="V1274" i="5"/>
  <c r="V1275" i="5"/>
  <c r="V1276" i="5"/>
  <c r="V1277" i="5"/>
  <c r="V1278" i="5"/>
  <c r="V1279" i="5"/>
  <c r="V1280" i="5"/>
  <c r="V1281" i="5"/>
  <c r="V1282" i="5"/>
  <c r="V1283" i="5"/>
  <c r="V1284" i="5"/>
  <c r="V1285" i="5"/>
  <c r="V1286" i="5"/>
  <c r="V1287" i="5"/>
  <c r="V1288" i="5"/>
  <c r="V1289" i="5"/>
  <c r="V1290" i="5"/>
  <c r="V1291" i="5"/>
  <c r="V1292" i="5"/>
  <c r="V1293" i="5"/>
  <c r="V1294" i="5"/>
  <c r="V1295" i="5"/>
  <c r="V1296" i="5"/>
  <c r="V1297" i="5"/>
  <c r="V1298" i="5"/>
  <c r="V1299" i="5"/>
  <c r="V1300" i="5"/>
  <c r="V1301" i="5"/>
  <c r="V1302" i="5"/>
  <c r="V1303" i="5"/>
  <c r="V1304" i="5"/>
  <c r="V1305" i="5"/>
  <c r="V1306" i="5"/>
  <c r="V1307" i="5"/>
  <c r="V1308" i="5"/>
  <c r="V1309" i="5"/>
  <c r="V1310" i="5"/>
  <c r="V1311" i="5"/>
  <c r="V1312" i="5"/>
  <c r="V1313" i="5"/>
  <c r="V1314" i="5"/>
  <c r="V1315" i="5"/>
  <c r="V1316" i="5"/>
  <c r="V1317" i="5"/>
  <c r="V1318" i="5"/>
  <c r="V1319" i="5"/>
  <c r="V1320" i="5"/>
  <c r="V1321" i="5"/>
  <c r="V1322" i="5"/>
  <c r="V1323" i="5"/>
  <c r="V1324" i="5"/>
  <c r="V1325" i="5"/>
  <c r="V1326" i="5"/>
  <c r="V1327" i="5"/>
  <c r="V1328" i="5"/>
  <c r="V1329" i="5"/>
  <c r="V1330" i="5"/>
  <c r="V1331" i="5"/>
  <c r="V1332" i="5"/>
  <c r="V1333" i="5"/>
  <c r="V1334" i="5"/>
  <c r="V1335" i="5"/>
  <c r="V1336" i="5"/>
  <c r="V1337" i="5"/>
  <c r="V1338" i="5"/>
  <c r="V1339" i="5"/>
  <c r="V1340" i="5"/>
  <c r="V1341" i="5"/>
  <c r="V1342" i="5"/>
  <c r="V1343" i="5"/>
  <c r="V1344" i="5"/>
  <c r="V1346" i="5"/>
  <c r="V1347" i="5"/>
  <c r="V1348" i="5"/>
  <c r="V1349" i="5"/>
  <c r="V1350" i="5"/>
  <c r="V1351" i="5"/>
  <c r="V1352" i="5"/>
  <c r="V1353" i="5"/>
  <c r="V1354" i="5"/>
  <c r="V1355" i="5"/>
  <c r="V1356" i="5"/>
  <c r="V1357" i="5"/>
  <c r="V1358" i="5"/>
  <c r="V1359" i="5"/>
  <c r="V1360" i="5"/>
  <c r="V1361" i="5"/>
  <c r="V1362" i="5"/>
  <c r="V1363" i="5"/>
  <c r="V1364" i="5"/>
  <c r="V1365" i="5"/>
  <c r="V1366" i="5"/>
  <c r="V1367" i="5"/>
  <c r="V1368" i="5"/>
  <c r="V1369" i="5"/>
  <c r="V1370" i="5"/>
  <c r="V1371" i="5"/>
  <c r="V1372" i="5"/>
  <c r="V1373" i="5"/>
  <c r="V1374" i="5"/>
  <c r="V1375" i="5"/>
  <c r="V1376" i="5"/>
  <c r="V1377" i="5"/>
  <c r="V1378" i="5"/>
  <c r="V1379" i="5"/>
  <c r="V1380" i="5"/>
  <c r="V1381" i="5"/>
  <c r="V1382" i="5"/>
  <c r="V1384" i="5"/>
  <c r="V1385" i="5"/>
  <c r="V1386" i="5"/>
  <c r="V1387" i="5"/>
  <c r="V1388" i="5"/>
  <c r="V1390" i="5"/>
  <c r="V1391" i="5"/>
  <c r="V1392" i="5"/>
  <c r="V1393" i="5"/>
  <c r="V1394" i="5"/>
  <c r="V1395" i="5"/>
  <c r="V1396" i="5"/>
  <c r="V1397" i="5"/>
  <c r="V1398" i="5"/>
  <c r="V1399" i="5"/>
  <c r="V1400" i="5"/>
  <c r="V1401" i="5"/>
  <c r="V1402" i="5"/>
  <c r="V1403" i="5"/>
  <c r="V1404" i="5"/>
  <c r="V1405" i="5"/>
  <c r="V1406" i="5"/>
  <c r="V1407" i="5"/>
  <c r="V1408" i="5"/>
  <c r="V1409" i="5"/>
  <c r="V1410" i="5"/>
  <c r="V1411" i="5"/>
  <c r="V1412" i="5"/>
  <c r="V1413" i="5"/>
  <c r="V1414" i="5"/>
  <c r="V1415" i="5"/>
  <c r="V1416" i="5"/>
  <c r="V1417" i="5"/>
  <c r="V1418" i="5"/>
  <c r="V1419" i="5"/>
  <c r="V1420" i="5"/>
  <c r="V1421" i="5"/>
  <c r="V1422" i="5"/>
  <c r="V1423" i="5"/>
  <c r="V1424" i="5"/>
  <c r="V1425" i="5"/>
  <c r="V1426" i="5"/>
  <c r="V1427" i="5"/>
  <c r="V1428" i="5"/>
  <c r="V1429" i="5"/>
  <c r="V1430" i="5"/>
  <c r="V1431" i="5"/>
  <c r="V1432" i="5"/>
  <c r="V1433" i="5"/>
  <c r="V1434" i="5"/>
  <c r="V1435" i="5"/>
  <c r="V1436" i="5"/>
  <c r="V1437" i="5"/>
  <c r="V1438" i="5"/>
  <c r="V1439" i="5"/>
  <c r="V1440" i="5"/>
  <c r="V1441" i="5"/>
  <c r="V1442" i="5"/>
  <c r="V1443" i="5"/>
  <c r="V1444" i="5"/>
  <c r="V1445" i="5"/>
  <c r="V1446" i="5"/>
  <c r="V1447" i="5"/>
  <c r="V1448" i="5"/>
  <c r="V1449" i="5"/>
  <c r="V1450" i="5"/>
  <c r="V1451" i="5"/>
  <c r="V1452" i="5"/>
  <c r="V1453" i="5"/>
  <c r="V1454" i="5"/>
  <c r="V1455" i="5"/>
  <c r="V1456" i="5"/>
  <c r="V1458" i="5"/>
  <c r="V1459" i="5"/>
  <c r="V1460" i="5"/>
  <c r="V1461" i="5"/>
  <c r="V1462" i="5"/>
  <c r="V1463" i="5"/>
  <c r="V1464" i="5"/>
  <c r="V1465" i="5"/>
  <c r="V1466" i="5"/>
  <c r="V1468" i="5"/>
  <c r="V1469" i="5"/>
  <c r="V1470" i="5"/>
  <c r="V1471" i="5"/>
  <c r="V1472" i="5"/>
  <c r="V1473" i="5"/>
  <c r="V1474" i="5"/>
  <c r="V1475" i="5"/>
  <c r="V1476" i="5"/>
  <c r="V1477" i="5"/>
  <c r="V1478" i="5"/>
  <c r="V1479" i="5"/>
  <c r="V1480" i="5"/>
  <c r="V1481" i="5"/>
  <c r="V1482" i="5"/>
  <c r="V1483" i="5"/>
  <c r="V1484" i="5"/>
  <c r="V1485" i="5"/>
  <c r="V1486" i="5"/>
  <c r="V1487" i="5"/>
  <c r="V1488" i="5"/>
  <c r="V1489" i="5"/>
  <c r="V1490" i="5"/>
  <c r="V1491" i="5"/>
  <c r="V1492" i="5"/>
  <c r="V1493" i="5"/>
  <c r="V1494" i="5"/>
  <c r="V1495" i="5"/>
  <c r="V1496" i="5"/>
  <c r="V1497" i="5"/>
  <c r="V1498" i="5"/>
  <c r="V1499" i="5"/>
  <c r="V1500" i="5"/>
  <c r="V1501" i="5"/>
  <c r="V1503" i="5"/>
  <c r="V1504" i="5"/>
  <c r="V1505" i="5"/>
  <c r="V1506" i="5"/>
  <c r="V1507" i="5"/>
  <c r="V1508" i="5"/>
  <c r="V1509" i="5"/>
  <c r="V1510" i="5"/>
  <c r="V1511" i="5"/>
  <c r="V1512" i="5"/>
  <c r="V1514" i="5"/>
  <c r="V1515" i="5"/>
  <c r="V1516" i="5"/>
  <c r="V1517" i="5"/>
  <c r="V1518" i="5"/>
  <c r="V1519" i="5"/>
  <c r="V1520" i="5"/>
  <c r="V1521" i="5"/>
  <c r="V1522" i="5"/>
  <c r="V1523" i="5"/>
  <c r="V1524" i="5"/>
  <c r="V1525" i="5"/>
  <c r="V1526" i="5"/>
  <c r="V1527" i="5"/>
  <c r="V1528" i="5"/>
  <c r="V1529" i="5"/>
  <c r="V1530" i="5"/>
  <c r="V1531" i="5"/>
  <c r="V1532" i="5"/>
  <c r="V1533" i="5"/>
  <c r="V1534" i="5"/>
  <c r="V1535" i="5"/>
  <c r="V1536" i="5"/>
  <c r="V1538" i="5"/>
  <c r="V1539" i="5"/>
  <c r="V1540" i="5"/>
  <c r="V1541" i="5"/>
  <c r="V1542" i="5"/>
  <c r="V1543" i="5"/>
  <c r="V1544" i="5"/>
  <c r="V1546" i="5"/>
  <c r="V1547" i="5"/>
  <c r="V1548" i="5"/>
  <c r="V1549" i="5"/>
  <c r="V1550" i="5"/>
  <c r="V1552" i="5"/>
  <c r="V1553" i="5"/>
  <c r="V1554" i="5"/>
  <c r="V1555" i="5"/>
  <c r="V1556" i="5"/>
  <c r="V1557" i="5"/>
  <c r="V1558" i="5"/>
  <c r="V1559" i="5"/>
  <c r="V1560" i="5"/>
  <c r="V1561" i="5"/>
  <c r="V1562" i="5"/>
  <c r="V1563" i="5"/>
  <c r="V1564" i="5"/>
  <c r="V1565" i="5"/>
  <c r="V1566" i="5"/>
  <c r="V1567" i="5"/>
  <c r="V1568" i="5"/>
  <c r="V1569" i="5"/>
  <c r="V1570" i="5"/>
  <c r="V1571" i="5"/>
  <c r="V1572" i="5"/>
  <c r="V1573" i="5"/>
  <c r="V1574" i="5"/>
  <c r="V1575" i="5"/>
  <c r="V1576" i="5"/>
  <c r="V1577" i="5"/>
  <c r="V1578" i="5"/>
  <c r="V1579" i="5"/>
  <c r="V1580" i="5"/>
  <c r="V1581" i="5"/>
  <c r="V1582" i="5"/>
  <c r="V1583" i="5"/>
  <c r="V1584" i="5"/>
  <c r="V1585" i="5"/>
  <c r="V1586" i="5"/>
  <c r="V1587" i="5"/>
  <c r="V1588" i="5"/>
  <c r="V1589" i="5"/>
  <c r="V1590" i="5"/>
  <c r="V1591" i="5"/>
  <c r="V1592" i="5"/>
  <c r="V1593" i="5"/>
  <c r="V1594" i="5"/>
  <c r="V1595" i="5"/>
  <c r="V1596" i="5"/>
  <c r="V1597" i="5"/>
  <c r="V1598" i="5"/>
  <c r="V1599" i="5"/>
  <c r="V1601" i="5"/>
  <c r="V1602" i="5"/>
  <c r="V1603" i="5"/>
  <c r="V1604" i="5"/>
  <c r="V1605" i="5"/>
  <c r="V1606" i="5"/>
  <c r="V1607" i="5"/>
  <c r="V1608" i="5"/>
  <c r="V1609" i="5"/>
  <c r="V1610" i="5"/>
  <c r="V1611" i="5"/>
  <c r="V1612" i="5"/>
  <c r="V1613" i="5"/>
  <c r="V1614" i="5"/>
  <c r="V1615" i="5"/>
  <c r="V1616" i="5"/>
  <c r="V1617" i="5"/>
  <c r="V1618" i="5"/>
  <c r="V1619" i="5"/>
  <c r="V1620" i="5"/>
  <c r="V1621" i="5"/>
  <c r="V1622" i="5"/>
  <c r="V1623" i="5"/>
  <c r="V1624" i="5"/>
  <c r="V1625" i="5"/>
  <c r="V1626" i="5"/>
  <c r="V1627" i="5"/>
  <c r="V1628" i="5"/>
  <c r="V1629" i="5"/>
  <c r="V1630" i="5"/>
  <c r="V1631" i="5"/>
  <c r="V1632" i="5"/>
  <c r="V1633" i="5"/>
  <c r="V1634" i="5"/>
  <c r="V1635" i="5"/>
  <c r="V1636" i="5"/>
  <c r="V1637" i="5"/>
  <c r="V1638" i="5"/>
  <c r="V1639" i="5"/>
  <c r="V1640" i="5"/>
  <c r="V1641" i="5"/>
  <c r="V1642" i="5"/>
  <c r="V1643" i="5"/>
  <c r="V1644" i="5"/>
  <c r="V1645" i="5"/>
  <c r="V1646" i="5"/>
  <c r="V1647" i="5"/>
  <c r="V1648" i="5"/>
  <c r="V1649" i="5"/>
  <c r="V1650" i="5"/>
  <c r="V1651" i="5"/>
  <c r="V1652" i="5"/>
  <c r="V1653" i="5"/>
  <c r="V1654" i="5"/>
  <c r="V1655" i="5"/>
  <c r="V1656" i="5"/>
  <c r="V1657" i="5"/>
  <c r="V1658" i="5"/>
  <c r="V1659" i="5"/>
  <c r="V1660" i="5"/>
  <c r="V1661" i="5"/>
  <c r="V1662" i="5"/>
  <c r="V1663" i="5"/>
  <c r="V1664" i="5"/>
  <c r="V1666" i="5"/>
  <c r="V1667" i="5"/>
  <c r="V1668" i="5"/>
  <c r="V1669" i="5"/>
  <c r="V1670" i="5"/>
  <c r="V1671" i="5"/>
  <c r="V1672" i="5"/>
  <c r="V1673" i="5"/>
  <c r="V1674" i="5"/>
  <c r="V1675" i="5"/>
  <c r="V1676" i="5"/>
  <c r="V1677" i="5"/>
  <c r="V1678" i="5"/>
  <c r="V1679" i="5"/>
  <c r="V1680" i="5"/>
  <c r="V1681" i="5"/>
  <c r="V1682" i="5"/>
  <c r="V1683" i="5"/>
  <c r="V1684" i="5"/>
  <c r="V1686" i="5"/>
  <c r="V1687" i="5"/>
  <c r="V1688" i="5"/>
  <c r="V1689" i="5"/>
  <c r="V1690" i="5"/>
  <c r="V1691" i="5"/>
  <c r="V1692" i="5"/>
  <c r="V1693" i="5"/>
  <c r="V1694" i="5"/>
  <c r="V1695" i="5"/>
  <c r="V1696" i="5"/>
  <c r="V1697" i="5"/>
  <c r="V1698" i="5"/>
  <c r="V1699" i="5"/>
  <c r="V1700" i="5"/>
  <c r="V1701" i="5"/>
  <c r="V1702" i="5"/>
  <c r="V1703" i="5"/>
  <c r="V1704" i="5"/>
  <c r="V1705" i="5"/>
  <c r="V1706" i="5"/>
  <c r="V1707" i="5"/>
  <c r="V1708" i="5"/>
  <c r="V1710" i="5"/>
  <c r="V1711" i="5"/>
  <c r="V1712" i="5"/>
  <c r="V1713" i="5"/>
  <c r="V1714" i="5"/>
  <c r="V1715" i="5"/>
  <c r="V1716" i="5"/>
  <c r="V1718" i="5"/>
  <c r="V1719" i="5"/>
  <c r="V1720" i="5"/>
  <c r="V1721" i="5"/>
  <c r="V1722" i="5"/>
  <c r="V1723" i="5"/>
  <c r="V1724" i="5"/>
  <c r="V1725" i="5"/>
  <c r="V1726" i="5"/>
  <c r="V1727" i="5"/>
  <c r="V1728" i="5"/>
  <c r="V1729" i="5"/>
  <c r="V1730" i="5"/>
  <c r="V1731" i="5"/>
  <c r="V1732" i="5"/>
  <c r="V1733" i="5"/>
  <c r="V1734" i="5"/>
  <c r="V1735" i="5"/>
  <c r="V1736" i="5"/>
  <c r="V1737" i="5"/>
  <c r="V1738" i="5"/>
  <c r="V1739" i="5"/>
  <c r="V1740" i="5"/>
  <c r="V1741" i="5"/>
  <c r="V1742" i="5"/>
  <c r="V1743" i="5"/>
  <c r="V1744" i="5"/>
  <c r="V1745" i="5"/>
  <c r="V1746" i="5"/>
  <c r="V1747" i="5"/>
  <c r="V1748" i="5"/>
  <c r="V1749" i="5"/>
  <c r="V1750" i="5"/>
  <c r="V1751" i="5"/>
  <c r="V1752" i="5"/>
  <c r="V1753" i="5"/>
  <c r="V1754" i="5"/>
  <c r="V1755" i="5"/>
  <c r="V1756" i="5"/>
  <c r="V1757" i="5"/>
  <c r="V1758" i="5"/>
  <c r="V1759" i="5"/>
  <c r="V1760" i="5"/>
  <c r="V1761" i="5"/>
  <c r="V1762" i="5"/>
  <c r="V1763" i="5"/>
  <c r="V1764" i="5"/>
  <c r="V1765" i="5"/>
  <c r="V1766" i="5"/>
  <c r="V1767" i="5"/>
  <c r="V1768" i="5"/>
  <c r="V1769" i="5"/>
  <c r="V1770" i="5"/>
  <c r="V1771" i="5"/>
  <c r="V1772" i="5"/>
  <c r="V1773" i="5"/>
  <c r="V1774" i="5"/>
  <c r="V1775" i="5"/>
  <c r="V1776" i="5"/>
  <c r="V1777" i="5"/>
  <c r="V1778" i="5"/>
  <c r="V1779" i="5"/>
  <c r="V1780" i="5"/>
  <c r="V1781" i="5"/>
  <c r="V1782" i="5"/>
  <c r="V1783" i="5"/>
  <c r="V1784" i="5"/>
  <c r="V1785" i="5"/>
  <c r="V1786" i="5"/>
  <c r="V1787" i="5"/>
  <c r="V1788" i="5"/>
  <c r="V1789" i="5"/>
  <c r="V1790" i="5"/>
  <c r="V1791" i="5"/>
  <c r="V1792" i="5"/>
  <c r="V1793" i="5"/>
  <c r="V1794" i="5"/>
  <c r="V1795" i="5"/>
  <c r="V1796" i="5"/>
  <c r="V1797" i="5"/>
  <c r="V1798" i="5"/>
  <c r="V1799" i="5"/>
  <c r="V1800" i="5"/>
  <c r="V1801" i="5"/>
  <c r="V1802" i="5"/>
  <c r="V1803" i="5"/>
  <c r="V1804" i="5"/>
  <c r="V1805" i="5"/>
  <c r="V1806" i="5"/>
  <c r="V1807" i="5"/>
  <c r="V1808" i="5"/>
  <c r="V1809" i="5"/>
  <c r="V1810" i="5"/>
  <c r="V1811" i="5"/>
  <c r="V1812" i="5"/>
  <c r="V1813" i="5"/>
  <c r="V1814" i="5"/>
  <c r="V1815" i="5"/>
  <c r="V1816" i="5"/>
  <c r="V1817" i="5"/>
  <c r="V1818" i="5"/>
  <c r="V1819" i="5"/>
  <c r="V1820" i="5"/>
  <c r="V1821" i="5"/>
  <c r="V1822" i="5"/>
  <c r="V1823" i="5"/>
  <c r="V1824" i="5"/>
  <c r="V1825" i="5"/>
  <c r="V1826" i="5"/>
  <c r="V1827" i="5"/>
  <c r="V1828" i="5"/>
  <c r="V1829" i="5"/>
  <c r="V1830" i="5"/>
  <c r="V1831" i="5"/>
  <c r="V1832" i="5"/>
  <c r="V1833" i="5"/>
  <c r="V1834" i="5"/>
  <c r="V1835" i="5"/>
  <c r="V1836" i="5"/>
  <c r="V1837" i="5"/>
  <c r="V1838" i="5"/>
  <c r="V1839" i="5"/>
  <c r="V1840" i="5"/>
  <c r="V1841" i="5"/>
  <c r="V1842" i="5"/>
  <c r="V1843" i="5"/>
  <c r="V1844" i="5"/>
  <c r="V1845" i="5"/>
  <c r="V1846" i="5"/>
  <c r="V1847" i="5"/>
  <c r="V1848" i="5"/>
  <c r="V1849" i="5"/>
  <c r="V1850" i="5"/>
  <c r="V1851" i="5"/>
  <c r="V1852" i="5"/>
  <c r="V1853" i="5"/>
  <c r="V1854" i="5"/>
  <c r="V1855" i="5"/>
  <c r="V1856" i="5"/>
  <c r="V1857" i="5"/>
  <c r="V1858" i="5"/>
  <c r="V1859" i="5"/>
  <c r="V1860" i="5"/>
  <c r="V1861" i="5"/>
  <c r="V1862" i="5"/>
  <c r="V1863" i="5"/>
  <c r="V1864" i="5"/>
  <c r="V1865" i="5"/>
  <c r="V1866" i="5"/>
  <c r="V1867" i="5"/>
  <c r="V1868" i="5"/>
  <c r="V1869" i="5"/>
  <c r="V1870" i="5"/>
  <c r="V1871" i="5"/>
  <c r="V1872" i="5"/>
  <c r="V1873" i="5"/>
  <c r="V1874" i="5"/>
  <c r="V1875" i="5"/>
  <c r="V1876" i="5"/>
  <c r="V1877" i="5"/>
  <c r="V1878" i="5"/>
  <c r="V1879" i="5"/>
  <c r="V1880" i="5"/>
  <c r="V1881" i="5"/>
  <c r="V1882" i="5"/>
  <c r="V1883" i="5"/>
  <c r="V1884" i="5"/>
  <c r="V1885" i="5"/>
  <c r="V1886" i="5"/>
  <c r="V1887" i="5"/>
  <c r="V1888" i="5"/>
  <c r="V1889" i="5"/>
  <c r="V1890" i="5"/>
  <c r="V1891" i="5"/>
  <c r="V1892" i="5"/>
  <c r="V1893" i="5"/>
  <c r="V1894" i="5"/>
  <c r="V1895" i="5"/>
  <c r="V1896" i="5"/>
  <c r="V1897" i="5"/>
  <c r="V1898" i="5"/>
  <c r="V1899" i="5"/>
  <c r="V1900" i="5"/>
  <c r="V1901" i="5"/>
  <c r="V1902" i="5"/>
  <c r="V1903" i="5"/>
  <c r="V1904" i="5"/>
  <c r="V1905" i="5"/>
  <c r="V1906" i="5"/>
  <c r="V1907" i="5"/>
  <c r="V1908" i="5"/>
  <c r="V1909" i="5"/>
  <c r="V1910" i="5"/>
  <c r="V1911" i="5"/>
  <c r="V1912" i="5"/>
  <c r="V1913" i="5"/>
  <c r="V1914" i="5"/>
  <c r="V1915" i="5"/>
  <c r="V1916" i="5"/>
  <c r="V1917" i="5"/>
  <c r="V1918" i="5"/>
  <c r="V1919" i="5"/>
  <c r="V1920" i="5"/>
  <c r="V1921" i="5"/>
  <c r="V1922" i="5"/>
  <c r="V1923" i="5"/>
  <c r="V1924" i="5"/>
  <c r="V1925" i="5"/>
  <c r="V1926" i="5"/>
  <c r="V1927" i="5"/>
  <c r="V1928" i="5"/>
  <c r="V1929" i="5"/>
  <c r="V1930" i="5"/>
  <c r="V1931" i="5"/>
  <c r="V1932" i="5"/>
  <c r="V1933" i="5"/>
  <c r="V1934" i="5"/>
  <c r="V1935" i="5"/>
  <c r="V1936" i="5"/>
  <c r="V1937" i="5"/>
  <c r="V1938" i="5"/>
  <c r="V1939" i="5"/>
  <c r="V1940" i="5"/>
  <c r="V1941" i="5"/>
  <c r="V1942" i="5"/>
  <c r="V1943" i="5"/>
  <c r="V1944" i="5"/>
  <c r="V1945" i="5"/>
  <c r="V1946" i="5"/>
  <c r="V1947" i="5"/>
  <c r="V1948" i="5"/>
  <c r="V1949" i="5"/>
  <c r="V1950" i="5"/>
  <c r="V1951" i="5"/>
  <c r="V1952" i="5"/>
  <c r="V1953" i="5"/>
  <c r="V1954" i="5"/>
  <c r="V1955" i="5"/>
  <c r="V1956" i="5"/>
  <c r="V1957" i="5"/>
  <c r="V1958" i="5"/>
  <c r="V1959" i="5"/>
  <c r="V1960" i="5"/>
  <c r="V1961" i="5"/>
  <c r="V1962" i="5"/>
  <c r="V1963" i="5"/>
  <c r="V1964" i="5"/>
  <c r="V1965" i="5"/>
  <c r="V1966" i="5"/>
  <c r="V1967" i="5"/>
  <c r="V1968" i="5"/>
  <c r="V1969" i="5"/>
  <c r="V1970" i="5"/>
  <c r="V1971" i="5"/>
  <c r="V1972" i="5"/>
  <c r="V1973" i="5"/>
  <c r="V1974" i="5"/>
  <c r="V1975" i="5"/>
  <c r="V1976" i="5"/>
  <c r="V1977" i="5"/>
  <c r="V1978" i="5"/>
  <c r="V1979" i="5"/>
  <c r="V1980" i="5"/>
  <c r="V1981" i="5"/>
  <c r="V1982" i="5"/>
  <c r="V1983" i="5"/>
  <c r="V1984" i="5"/>
  <c r="V1985" i="5"/>
  <c r="V1986" i="5"/>
  <c r="V1987" i="5"/>
  <c r="V1988" i="5"/>
  <c r="V1989" i="5"/>
  <c r="V1990" i="5"/>
  <c r="V1991" i="5"/>
  <c r="V1992" i="5"/>
  <c r="V1993" i="5"/>
  <c r="V1994" i="5"/>
  <c r="V1995" i="5"/>
  <c r="V1996" i="5"/>
  <c r="V1997" i="5"/>
  <c r="V1998" i="5"/>
  <c r="V1999" i="5"/>
  <c r="V2000" i="5"/>
  <c r="V2001" i="5"/>
  <c r="V2002" i="5"/>
  <c r="V2003" i="5"/>
  <c r="V2004" i="5"/>
  <c r="V2005" i="5"/>
  <c r="V2006" i="5"/>
  <c r="V2007" i="5"/>
  <c r="V2008" i="5"/>
  <c r="V2009" i="5"/>
  <c r="V2010" i="5"/>
  <c r="V2011" i="5"/>
  <c r="V2012" i="5"/>
  <c r="V2013" i="5"/>
  <c r="V2014" i="5"/>
  <c r="V2015" i="5"/>
  <c r="V2016" i="5"/>
  <c r="V2017" i="5"/>
  <c r="V2018" i="5"/>
  <c r="V2019" i="5"/>
  <c r="V2020" i="5"/>
  <c r="V2021" i="5"/>
  <c r="V2022" i="5"/>
  <c r="V2023" i="5"/>
  <c r="V2024" i="5"/>
  <c r="V2025" i="5"/>
  <c r="V2026" i="5"/>
  <c r="V2027" i="5"/>
  <c r="V2028" i="5"/>
  <c r="V2029" i="5"/>
  <c r="V2030" i="5"/>
  <c r="V2031" i="5"/>
  <c r="V2032" i="5"/>
  <c r="V2033" i="5"/>
  <c r="V2034" i="5"/>
  <c r="V2035" i="5"/>
  <c r="V2036" i="5"/>
  <c r="V2037" i="5"/>
  <c r="V2038" i="5"/>
  <c r="V2039" i="5"/>
  <c r="V2040" i="5"/>
  <c r="V2041" i="5"/>
  <c r="V2042" i="5"/>
  <c r="V2043" i="5"/>
  <c r="V2044" i="5"/>
  <c r="V2045" i="5"/>
  <c r="V2046" i="5"/>
  <c r="V2047" i="5"/>
  <c r="V2048" i="5"/>
  <c r="V2049" i="5"/>
  <c r="V2050" i="5"/>
  <c r="V2051" i="5"/>
  <c r="V2052" i="5"/>
  <c r="V2054" i="5"/>
  <c r="V2055" i="5"/>
  <c r="V2056" i="5"/>
  <c r="V2057" i="5"/>
  <c r="V2058" i="5"/>
  <c r="V2059" i="5"/>
  <c r="V2060" i="5"/>
  <c r="V2061" i="5"/>
  <c r="V2062" i="5"/>
  <c r="V2063" i="5"/>
  <c r="V2064" i="5"/>
  <c r="V2065" i="5"/>
  <c r="V2066" i="5"/>
  <c r="V2067" i="5"/>
  <c r="V2068" i="5"/>
  <c r="V2069" i="5"/>
  <c r="V2070" i="5"/>
  <c r="V2071" i="5"/>
  <c r="V2073" i="5"/>
  <c r="V2074" i="5"/>
  <c r="V2076" i="5"/>
  <c r="V2077" i="5"/>
  <c r="V2078" i="5"/>
  <c r="V2079" i="5"/>
  <c r="V2080" i="5"/>
  <c r="V2081" i="5"/>
  <c r="V2082" i="5"/>
  <c r="V2083" i="5"/>
  <c r="V2084" i="5"/>
  <c r="V2085" i="5"/>
  <c r="V2086" i="5"/>
  <c r="V2087" i="5"/>
  <c r="V2088" i="5"/>
  <c r="V2089" i="5"/>
  <c r="V2090" i="5"/>
  <c r="V2091" i="5"/>
  <c r="V2092" i="5"/>
  <c r="V2093" i="5"/>
  <c r="V2094" i="5"/>
  <c r="V2095" i="5"/>
  <c r="V2096" i="5"/>
  <c r="V2097" i="5"/>
  <c r="V2098" i="5"/>
  <c r="V2099" i="5"/>
  <c r="V2100" i="5"/>
  <c r="V2101" i="5"/>
  <c r="V2102" i="5"/>
  <c r="V2103" i="5"/>
  <c r="V2104" i="5"/>
  <c r="V2105" i="5"/>
  <c r="V2106" i="5"/>
  <c r="V2107" i="5"/>
  <c r="V2108" i="5"/>
  <c r="V2109" i="5"/>
  <c r="V2110" i="5"/>
  <c r="V2111" i="5"/>
  <c r="V2112" i="5"/>
  <c r="V2113" i="5"/>
  <c r="V2114" i="5"/>
  <c r="V2115" i="5"/>
  <c r="V2116" i="5"/>
  <c r="V2117" i="5"/>
  <c r="V2118" i="5"/>
  <c r="V2119" i="5"/>
  <c r="V2120" i="5"/>
  <c r="V2121" i="5"/>
  <c r="V2122" i="5"/>
  <c r="V2123" i="5"/>
  <c r="V2124" i="5"/>
  <c r="V2125" i="5"/>
  <c r="V2126" i="5"/>
  <c r="V2127" i="5"/>
  <c r="V2128" i="5"/>
  <c r="V2129" i="5"/>
  <c r="V2130" i="5"/>
  <c r="V2132" i="5"/>
  <c r="V2133" i="5"/>
  <c r="V2134" i="5"/>
  <c r="V2135" i="5"/>
  <c r="V2136" i="5"/>
  <c r="V2137" i="5"/>
  <c r="V2138" i="5"/>
  <c r="V2139" i="5"/>
  <c r="V2140" i="5"/>
  <c r="V2141" i="5"/>
  <c r="V2142" i="5"/>
  <c r="V2143" i="5"/>
  <c r="V2144" i="5"/>
  <c r="V2145" i="5"/>
  <c r="V2146" i="5"/>
  <c r="V2147" i="5"/>
  <c r="V2148" i="5"/>
  <c r="V2149" i="5"/>
  <c r="V2150" i="5"/>
  <c r="V2151" i="5"/>
  <c r="V2152" i="5"/>
  <c r="V2153" i="5"/>
  <c r="V2154" i="5"/>
  <c r="V2155" i="5"/>
  <c r="V2156" i="5"/>
  <c r="V2157" i="5"/>
  <c r="V2158" i="5"/>
  <c r="V2159" i="5"/>
  <c r="V2160" i="5"/>
  <c r="V2161" i="5"/>
  <c r="V2162" i="5"/>
  <c r="V2163" i="5"/>
  <c r="V2164" i="5"/>
  <c r="V2165" i="5"/>
  <c r="V2166" i="5"/>
  <c r="V2167" i="5"/>
  <c r="V2168" i="5"/>
  <c r="V2169" i="5"/>
  <c r="V2170" i="5"/>
  <c r="V2171" i="5"/>
  <c r="V2172" i="5"/>
  <c r="V2173" i="5"/>
  <c r="V2174" i="5"/>
  <c r="V2175" i="5"/>
  <c r="V2176" i="5"/>
  <c r="V2177" i="5"/>
  <c r="V2178" i="5"/>
  <c r="V2179" i="5"/>
  <c r="V2180" i="5"/>
  <c r="V2181" i="5"/>
  <c r="V2182" i="5"/>
  <c r="V2183" i="5"/>
  <c r="V2184" i="5"/>
  <c r="V2185" i="5"/>
  <c r="V2186" i="5"/>
  <c r="V2187" i="5"/>
  <c r="V2188" i="5"/>
  <c r="V2189" i="5"/>
  <c r="V2190" i="5"/>
  <c r="V2191" i="5"/>
  <c r="V2192" i="5"/>
  <c r="V2193" i="5"/>
  <c r="V2194" i="5"/>
  <c r="V2195" i="5"/>
  <c r="V2196" i="5"/>
  <c r="V2197" i="5"/>
  <c r="V2198" i="5"/>
  <c r="V2199" i="5"/>
  <c r="V2200" i="5"/>
  <c r="V2201" i="5"/>
  <c r="V2202" i="5"/>
  <c r="V2203" i="5"/>
  <c r="V2204" i="5"/>
  <c r="V2205" i="5"/>
  <c r="V2206" i="5"/>
  <c r="V2207" i="5"/>
  <c r="V2208" i="5"/>
  <c r="V2209" i="5"/>
  <c r="V2210" i="5"/>
  <c r="V2211" i="5"/>
  <c r="V2212" i="5"/>
  <c r="V2213" i="5"/>
  <c r="V2214" i="5"/>
  <c r="V2215" i="5"/>
  <c r="V2216" i="5"/>
  <c r="V2217" i="5"/>
  <c r="V2218" i="5"/>
  <c r="V2219" i="5"/>
  <c r="V2220" i="5"/>
  <c r="V2221" i="5"/>
  <c r="V2222" i="5"/>
  <c r="V2223" i="5"/>
  <c r="V2224" i="5"/>
  <c r="V2225" i="5"/>
  <c r="V2226" i="5"/>
  <c r="V2227" i="5"/>
  <c r="V2228" i="5"/>
  <c r="V2229" i="5"/>
  <c r="V2230" i="5"/>
  <c r="V2231" i="5"/>
  <c r="V2232" i="5"/>
  <c r="V2233" i="5"/>
  <c r="V2234" i="5"/>
  <c r="V2235" i="5"/>
  <c r="V2236" i="5"/>
  <c r="V2237" i="5"/>
  <c r="V2238" i="5"/>
  <c r="V2239" i="5"/>
  <c r="V2240" i="5"/>
  <c r="V2241" i="5"/>
  <c r="V2242" i="5"/>
  <c r="V2243" i="5"/>
  <c r="V2244" i="5"/>
  <c r="V2245" i="5"/>
  <c r="V2246" i="5"/>
  <c r="V2247" i="5"/>
  <c r="V2248" i="5"/>
  <c r="V2249" i="5"/>
  <c r="V2250" i="5"/>
  <c r="V2251" i="5"/>
  <c r="V2253" i="5"/>
  <c r="V2254" i="5"/>
  <c r="V2255" i="5"/>
  <c r="V2257" i="5"/>
  <c r="V2258" i="5"/>
  <c r="V2259" i="5"/>
  <c r="V2260" i="5"/>
  <c r="V2261" i="5"/>
  <c r="V2262" i="5"/>
  <c r="V2263" i="5"/>
  <c r="V2264" i="5"/>
  <c r="V2265" i="5"/>
  <c r="V2266" i="5"/>
  <c r="V2267" i="5"/>
  <c r="V2268" i="5"/>
  <c r="V2269" i="5"/>
  <c r="V2270" i="5"/>
  <c r="V2271" i="5"/>
  <c r="V2272" i="5"/>
  <c r="V2274" i="5"/>
  <c r="V2275" i="5"/>
  <c r="V2276" i="5"/>
  <c r="V2277" i="5"/>
  <c r="V2278" i="5"/>
  <c r="V2279" i="5"/>
  <c r="V2281" i="5"/>
  <c r="V2284" i="5"/>
  <c r="V2285" i="5"/>
  <c r="V2286" i="5"/>
  <c r="V2287" i="5"/>
  <c r="V2288" i="5"/>
  <c r="V2291" i="5"/>
  <c r="V2293" i="5"/>
  <c r="V2294" i="5"/>
  <c r="V2295" i="5"/>
  <c r="V2296" i="5"/>
  <c r="V2299" i="5"/>
  <c r="V2300" i="5"/>
  <c r="V2301" i="5"/>
  <c r="V2302" i="5"/>
  <c r="V2303" i="5"/>
  <c r="V2304" i="5"/>
  <c r="V2305" i="5"/>
  <c r="V2306" i="5"/>
  <c r="V2307" i="5"/>
  <c r="V2308" i="5"/>
  <c r="V2309" i="5"/>
  <c r="V2311" i="5"/>
  <c r="V2312" i="5"/>
  <c r="V2313" i="5"/>
  <c r="V2314" i="5"/>
  <c r="V2315" i="5"/>
  <c r="V2316" i="5"/>
  <c r="V2318" i="5"/>
  <c r="V2320" i="5"/>
  <c r="V2322" i="5"/>
  <c r="V2323" i="5"/>
  <c r="V2324" i="5"/>
  <c r="V2326" i="5"/>
  <c r="V2327" i="5"/>
  <c r="V2328" i="5"/>
  <c r="V2330" i="5"/>
  <c r="V2331" i="5"/>
  <c r="V2332" i="5"/>
  <c r="V2334" i="5"/>
  <c r="V2335" i="5"/>
  <c r="V2336" i="5"/>
  <c r="V2338" i="5"/>
  <c r="V2339" i="5"/>
  <c r="V2340" i="5"/>
  <c r="V2342" i="5"/>
  <c r="V2343" i="5"/>
  <c r="V2344" i="5"/>
  <c r="V2345" i="5"/>
  <c r="V2346" i="5"/>
  <c r="V2347" i="5"/>
  <c r="V2348" i="5"/>
  <c r="V2350" i="5"/>
  <c r="V2351" i="5"/>
  <c r="V2352" i="5"/>
  <c r="V2353" i="5"/>
  <c r="V2354" i="5"/>
  <c r="V2356" i="5"/>
  <c r="V2357" i="5"/>
  <c r="V2358" i="5"/>
  <c r="V2359" i="5"/>
  <c r="V2360" i="5"/>
  <c r="V2361" i="5"/>
  <c r="V2362" i="5"/>
  <c r="V2364" i="5"/>
  <c r="V2365" i="5"/>
  <c r="V2366" i="5"/>
  <c r="V2367" i="5"/>
  <c r="V2368" i="5"/>
  <c r="V2369" i="5"/>
  <c r="V2370" i="5"/>
  <c r="V2372" i="5"/>
  <c r="V2373" i="5"/>
  <c r="V2374" i="5"/>
  <c r="V2375" i="5"/>
  <c r="V2376" i="5"/>
  <c r="V2377" i="5"/>
  <c r="V2378" i="5"/>
  <c r="V2380" i="5"/>
  <c r="V2382" i="5"/>
  <c r="V2383" i="5"/>
  <c r="V2384" i="5"/>
  <c r="V2385" i="5"/>
  <c r="V2386" i="5"/>
  <c r="V2387" i="5"/>
  <c r="V2390" i="5"/>
  <c r="V2391" i="5"/>
  <c r="V2392" i="5"/>
  <c r="V2394" i="5"/>
  <c r="V2396" i="5"/>
  <c r="V2397" i="5"/>
  <c r="V2398" i="5"/>
  <c r="V2399" i="5"/>
  <c r="V2400" i="5"/>
  <c r="V2403" i="5"/>
  <c r="V2404" i="5"/>
  <c r="V2407" i="5"/>
  <c r="V2408" i="5"/>
  <c r="V2410" i="5"/>
  <c r="V2411" i="5"/>
  <c r="V2412" i="5"/>
  <c r="V2414" i="5"/>
  <c r="V2415" i="5"/>
  <c r="V2416" i="5"/>
  <c r="V2419" i="5"/>
  <c r="V2420" i="5"/>
  <c r="V2423" i="5"/>
  <c r="V2424" i="5"/>
  <c r="V2425" i="5"/>
  <c r="V2426" i="5"/>
  <c r="V2427" i="5"/>
  <c r="V2428" i="5"/>
  <c r="V2430" i="5"/>
  <c r="V2431" i="5"/>
  <c r="V2432" i="5"/>
  <c r="V2433" i="5"/>
  <c r="V2436" i="5"/>
  <c r="V2437" i="5"/>
  <c r="V2438" i="5"/>
  <c r="V2441" i="5"/>
  <c r="V2442" i="5"/>
  <c r="V2443" i="5"/>
  <c r="V2444" i="5"/>
  <c r="V2445" i="5"/>
  <c r="V2446" i="5"/>
  <c r="V2447" i="5"/>
  <c r="V2448" i="5"/>
  <c r="V2449" i="5"/>
  <c r="V2451" i="5"/>
  <c r="V2452" i="5"/>
  <c r="V2453" i="5"/>
  <c r="V2454" i="5"/>
  <c r="V2455" i="5"/>
  <c r="V2457" i="5"/>
  <c r="V2458" i="5"/>
  <c r="V2459" i="5"/>
  <c r="V2460" i="5"/>
  <c r="V2461" i="5"/>
  <c r="V2462" i="5"/>
  <c r="V2464" i="5"/>
  <c r="V2466" i="5"/>
  <c r="V2467" i="5"/>
  <c r="V2468" i="5"/>
  <c r="V2469" i="5"/>
  <c r="V2471" i="5"/>
  <c r="V2472" i="5"/>
  <c r="V2473" i="5"/>
  <c r="V2474" i="5"/>
  <c r="V2475" i="5"/>
  <c r="V2477" i="5"/>
  <c r="V2478" i="5"/>
  <c r="V2479" i="5"/>
  <c r="V2481" i="5"/>
  <c r="V2482" i="5"/>
  <c r="V2483" i="5"/>
  <c r="V2484" i="5"/>
  <c r="V2485" i="5"/>
  <c r="V2486" i="5"/>
  <c r="V2487" i="5"/>
  <c r="V2488" i="5"/>
  <c r="V2489" i="5"/>
  <c r="V2490" i="5"/>
  <c r="V2491"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V2504" i="5"/>
  <c r="D4" i="5"/>
  <c r="E4" i="5"/>
  <c r="V246" i="5"/>
  <c r="G246" i="5" s="1"/>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c r="V1013" i="5"/>
  <c r="V1014" i="5"/>
  <c r="V1015" i="5"/>
  <c r="E1015" i="5"/>
  <c r="X1015" i="5" s="1"/>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c r="H10" i="6"/>
  <c r="D10" i="6"/>
  <c r="B9" i="6"/>
  <c r="B63" i="6"/>
  <c r="G63" i="6"/>
  <c r="B62" i="6"/>
  <c r="G62" i="6"/>
  <c r="B60" i="6"/>
  <c r="G60" i="6"/>
  <c r="B59" i="6"/>
  <c r="G59" i="6"/>
  <c r="B58" i="6"/>
  <c r="G58" i="6"/>
  <c r="B57" i="6"/>
  <c r="G57" i="6"/>
  <c r="B56" i="6"/>
  <c r="G56" i="6"/>
  <c r="B55" i="6"/>
  <c r="G55" i="6"/>
  <c r="B54" i="6"/>
  <c r="G54" i="6"/>
  <c r="B17" i="6"/>
  <c r="F22" i="6"/>
  <c r="B16" i="6"/>
  <c r="F21" i="6"/>
  <c r="B15" i="6"/>
  <c r="F20" i="6"/>
  <c r="B14" i="6"/>
  <c r="G14" i="6"/>
  <c r="H14" i="6"/>
  <c r="H13" i="6"/>
  <c r="B12" i="6"/>
  <c r="G12" i="6"/>
  <c r="H12" i="6" s="1"/>
  <c r="D12" i="6" s="1"/>
  <c r="B11" i="6"/>
  <c r="G11" i="6"/>
  <c r="H11" i="6"/>
  <c r="D11" i="6"/>
  <c r="G9" i="6"/>
  <c r="H9" i="6"/>
  <c r="B8" i="6"/>
  <c r="G8" i="6"/>
  <c r="H8" i="6"/>
  <c r="D8" i="6"/>
  <c r="B7" i="6"/>
  <c r="G7" i="6"/>
  <c r="H7" i="6"/>
  <c r="D7" i="6"/>
  <c r="B6" i="6"/>
  <c r="G6" i="6"/>
  <c r="B5" i="6"/>
  <c r="F6" i="6"/>
  <c r="B4" i="6"/>
  <c r="G4" i="6"/>
  <c r="H4" i="6"/>
  <c r="D4" i="6"/>
  <c r="S2492" i="5"/>
  <c r="B90" i="4"/>
  <c r="H67" i="4"/>
  <c r="P47" i="4"/>
  <c r="P46" i="4"/>
  <c r="P45" i="4"/>
  <c r="B45" i="4"/>
  <c r="A30" i="6" s="1"/>
  <c r="P44" i="4"/>
  <c r="P43" i="4"/>
  <c r="Q43" i="4"/>
  <c r="P41" i="4"/>
  <c r="P40" i="4"/>
  <c r="P39" i="4"/>
  <c r="P38" i="4"/>
  <c r="P37" i="4"/>
  <c r="Q37" i="4"/>
  <c r="B87" i="4"/>
  <c r="A62" i="6" s="1"/>
  <c r="P35" i="4"/>
  <c r="P34" i="4"/>
  <c r="P33" i="4"/>
  <c r="P32" i="4"/>
  <c r="P31" i="4"/>
  <c r="Q31" i="4"/>
  <c r="P29" i="4"/>
  <c r="P28" i="4"/>
  <c r="P27" i="4"/>
  <c r="B27" i="4"/>
  <c r="P26" i="4"/>
  <c r="B26" i="4"/>
  <c r="A14" i="6" s="1"/>
  <c r="D11" i="4"/>
  <c r="A5" i="4"/>
  <c r="Q4" i="5"/>
  <c r="S770" i="5"/>
  <c r="S790" i="5"/>
  <c r="S815" i="5"/>
  <c r="S837" i="5"/>
  <c r="S840" i="5"/>
  <c r="S681" i="5"/>
  <c r="S743" i="5"/>
  <c r="S796" i="5"/>
  <c r="S820" i="5"/>
  <c r="S848" i="5"/>
  <c r="S857" i="5"/>
  <c r="S874" i="5"/>
  <c r="S879" i="5"/>
  <c r="S947" i="5"/>
  <c r="S954" i="5"/>
  <c r="S966" i="5"/>
  <c r="S984" i="5"/>
  <c r="S999" i="5"/>
  <c r="S1022" i="5"/>
  <c r="S1030" i="5"/>
  <c r="S1087" i="5"/>
  <c r="S1108" i="5"/>
  <c r="S663" i="5"/>
  <c r="S695" i="5"/>
  <c r="S772" i="5"/>
  <c r="S809" i="5"/>
  <c r="S843" i="5"/>
  <c r="S851" i="5"/>
  <c r="S866" i="5"/>
  <c r="S871" i="5"/>
  <c r="S1119" i="5"/>
  <c r="S625" i="5"/>
  <c r="S637" i="5"/>
  <c r="S643" i="5"/>
  <c r="S653" i="5"/>
  <c r="S689" i="5"/>
  <c r="S727" i="5"/>
  <c r="S735" i="5"/>
  <c r="S742" i="5"/>
  <c r="S780" i="5"/>
  <c r="S834" i="5"/>
  <c r="S872" i="5"/>
  <c r="S902" i="5"/>
  <c r="S1002" i="5"/>
  <c r="S1100" i="5"/>
  <c r="S1169" i="5"/>
  <c r="S697" i="5"/>
  <c r="S804" i="5"/>
  <c r="B22" i="6"/>
  <c r="B32" i="6"/>
  <c r="G32" i="6"/>
  <c r="G17" i="6"/>
  <c r="H17" i="6"/>
  <c r="D9" i="6"/>
  <c r="G15" i="6"/>
  <c r="H15" i="6"/>
  <c r="B20" i="6"/>
  <c r="F25" i="6"/>
  <c r="B19" i="6"/>
  <c r="A38" i="2"/>
  <c r="J4" i="5"/>
  <c r="B41" i="4"/>
  <c r="A27" i="6" s="1"/>
  <c r="A55" i="2"/>
  <c r="A73" i="2"/>
  <c r="B9" i="3"/>
  <c r="A3" i="2"/>
  <c r="A20" i="2"/>
  <c r="B17" i="3"/>
  <c r="B29" i="4"/>
  <c r="A17" i="6" s="1"/>
  <c r="B25" i="3"/>
  <c r="C20" i="3"/>
  <c r="A75" i="2"/>
  <c r="C25" i="3"/>
  <c r="N4" i="5"/>
  <c r="A43" i="2"/>
  <c r="C3" i="3"/>
  <c r="C19" i="3"/>
  <c r="P4" i="5"/>
  <c r="A45" i="2"/>
  <c r="C4" i="3"/>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A16" i="6" s="1"/>
  <c r="B40" i="4"/>
  <c r="B70" i="4" s="1"/>
  <c r="A5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C27" i="6" s="1"/>
  <c r="I39" i="6"/>
  <c r="J46" i="6"/>
  <c r="I47" i="6"/>
  <c r="C47" i="6" s="1"/>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A3" i="6"/>
  <c r="J19" i="6"/>
  <c r="I20" i="6"/>
  <c r="J27" i="6"/>
  <c r="I29" i="6"/>
  <c r="I30" i="6"/>
  <c r="I31" i="6"/>
  <c r="C31" i="6" s="1"/>
  <c r="I32" i="6"/>
  <c r="C32" i="6" s="1"/>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C21" i="6" s="1"/>
  <c r="J29" i="6"/>
  <c r="J30" i="6"/>
  <c r="J31" i="6"/>
  <c r="J32" i="6"/>
  <c r="J40" i="6"/>
  <c r="I41" i="6"/>
  <c r="I49" i="6"/>
  <c r="C49" i="6" s="1"/>
  <c r="J57" i="6"/>
  <c r="I58" i="6"/>
  <c r="C58" i="6" s="1"/>
  <c r="L67" i="6"/>
  <c r="A1" i="7"/>
  <c r="D4" i="8"/>
  <c r="C3" i="6"/>
  <c r="I4" i="6"/>
  <c r="I5" i="6"/>
  <c r="J21" i="6"/>
  <c r="I22" i="6"/>
  <c r="I34" i="6"/>
  <c r="C34" i="6" s="1"/>
  <c r="J41" i="6"/>
  <c r="I42" i="6"/>
  <c r="C42" i="6" s="1"/>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61" i="4"/>
  <c r="A43" i="6" s="1"/>
  <c r="B74" i="4"/>
  <c r="A53" i="6" s="1"/>
  <c r="B81" i="4"/>
  <c r="A58" i="6" s="1"/>
  <c r="B3" i="5"/>
  <c r="G4" i="5"/>
  <c r="O4" i="5"/>
  <c r="A1" i="6"/>
  <c r="D3" i="6"/>
  <c r="J4" i="6"/>
  <c r="J5" i="6"/>
  <c r="I6" i="6"/>
  <c r="C6" i="6" s="1"/>
  <c r="I7" i="6"/>
  <c r="C7" i="6" s="1"/>
  <c r="I8" i="6"/>
  <c r="I9" i="6"/>
  <c r="C9" i="6" s="1"/>
  <c r="I10" i="6"/>
  <c r="C10" i="6" s="1"/>
  <c r="I11" i="6"/>
  <c r="C11" i="6" s="1"/>
  <c r="I12" i="6"/>
  <c r="J22" i="6"/>
  <c r="J34" i="6"/>
  <c r="I35" i="6"/>
  <c r="C35" i="6" s="1"/>
  <c r="J42" i="6"/>
  <c r="J50" i="6"/>
  <c r="I51" i="6"/>
  <c r="C51" i="6" s="1"/>
  <c r="J59" i="6"/>
  <c r="I60" i="6"/>
  <c r="C60" i="6" s="1"/>
  <c r="C5" i="7"/>
  <c r="D1" i="6"/>
  <c r="J6" i="6"/>
  <c r="J7" i="6"/>
  <c r="J8" i="6"/>
  <c r="J9" i="6"/>
  <c r="J10" i="6"/>
  <c r="J11" i="6"/>
  <c r="J12" i="6"/>
  <c r="I24" i="6"/>
  <c r="C24" i="6" s="1"/>
  <c r="J35" i="6"/>
  <c r="I36" i="6"/>
  <c r="I44" i="6"/>
  <c r="C44" i="6" s="1"/>
  <c r="J51" i="6"/>
  <c r="I52" i="6"/>
  <c r="C52" i="6" s="1"/>
  <c r="J60" i="6"/>
  <c r="I62" i="6"/>
  <c r="C62" i="6" s="1"/>
  <c r="I65" i="6"/>
  <c r="F5" i="7"/>
  <c r="B10" i="4"/>
  <c r="A6" i="6" s="1"/>
  <c r="B18" i="4"/>
  <c r="A10" i="6" s="1"/>
  <c r="G25" i="4"/>
  <c r="G49" i="4" s="1"/>
  <c r="B44" i="4"/>
  <c r="A29" i="6" s="1"/>
  <c r="B49" i="4"/>
  <c r="A33" i="6" s="1"/>
  <c r="A4" i="5"/>
  <c r="I4" i="5"/>
  <c r="I14" i="6"/>
  <c r="C14" i="6" s="1"/>
  <c r="I15" i="6"/>
  <c r="I16" i="6"/>
  <c r="I17" i="6"/>
  <c r="J24" i="6"/>
  <c r="I25" i="6"/>
  <c r="C25" i="6" s="1"/>
  <c r="J36" i="6"/>
  <c r="I37" i="6"/>
  <c r="C37" i="6" s="1"/>
  <c r="J44" i="6"/>
  <c r="I45" i="6"/>
  <c r="C45" i="6" s="1"/>
  <c r="J52" i="6"/>
  <c r="J62" i="6"/>
  <c r="I63" i="6"/>
  <c r="C63" i="6" s="1"/>
  <c r="I64" i="6"/>
  <c r="J65" i="6"/>
  <c r="I66" i="6"/>
  <c r="B61" i="1"/>
  <c r="F4" i="8"/>
  <c r="H4" i="8"/>
  <c r="I4" i="8"/>
  <c r="C4" i="8"/>
  <c r="S491" i="5"/>
  <c r="S511" i="5"/>
  <c r="S247" i="5"/>
  <c r="S344" i="5"/>
  <c r="S397" i="5"/>
  <c r="S401" i="5"/>
  <c r="S409" i="5"/>
  <c r="S372" i="5"/>
  <c r="S437" i="5"/>
  <c r="S428" i="5"/>
  <c r="S452" i="5"/>
  <c r="S548" i="5"/>
  <c r="S377" i="5"/>
  <c r="S349" i="5"/>
  <c r="S539" i="5"/>
  <c r="S361" i="5"/>
  <c r="S295" i="5"/>
  <c r="S417" i="5"/>
  <c r="S432" i="5"/>
  <c r="S560" i="5"/>
  <c r="S510" i="5"/>
  <c r="S341" i="5"/>
  <c r="S267" i="5"/>
  <c r="S275" i="5"/>
  <c r="S388" i="5"/>
  <c r="S429" i="5"/>
  <c r="S449" i="5"/>
  <c r="S457" i="5"/>
  <c r="S436" i="5"/>
  <c r="S259" i="5"/>
  <c r="S416" i="5"/>
  <c r="S441" i="5"/>
  <c r="S572" i="5"/>
  <c r="S440" i="5"/>
  <c r="S568" i="5"/>
  <c r="S468" i="5"/>
  <c r="S257" i="5"/>
  <c r="S543" i="5"/>
  <c r="S408" i="5"/>
  <c r="S352" i="5"/>
  <c r="S299" i="5"/>
  <c r="S389" i="5"/>
  <c r="S302" i="5"/>
  <c r="S404" i="5"/>
  <c r="S421" i="5"/>
  <c r="S464" i="5"/>
  <c r="S552" i="5"/>
  <c r="S586" i="5"/>
  <c r="S269" i="5"/>
  <c r="S479" i="5"/>
  <c r="S364" i="5"/>
  <c r="S304" i="5"/>
  <c r="S392" i="5"/>
  <c r="S348" i="5"/>
  <c r="S433" i="5"/>
  <c r="S444" i="5"/>
  <c r="S584" i="5"/>
  <c r="S271" i="5"/>
  <c r="S291" i="5"/>
  <c r="S396" i="5"/>
  <c r="S400" i="5"/>
  <c r="S405" i="5"/>
  <c r="S413" i="5"/>
  <c r="S453" i="5"/>
  <c r="S420" i="5"/>
  <c r="S448" i="5"/>
  <c r="S385"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R1015" i="5"/>
  <c r="R852" i="5"/>
  <c r="J463" i="5"/>
  <c r="H463" i="5"/>
  <c r="R262" i="5"/>
  <c r="I872" i="5"/>
  <c r="I463" i="5"/>
  <c r="R574" i="5"/>
  <c r="F872" i="5"/>
  <c r="H297" i="5"/>
  <c r="R746" i="5"/>
  <c r="F262" i="5"/>
  <c r="F767" i="5"/>
  <c r="H746" i="5"/>
  <c r="H262" i="5"/>
  <c r="H562" i="5"/>
  <c r="F463" i="5"/>
  <c r="H574" i="5"/>
  <c r="I562" i="5"/>
  <c r="I574" i="5"/>
  <c r="J562" i="5"/>
  <c r="J297" i="5"/>
  <c r="I262" i="5"/>
  <c r="J872" i="5"/>
  <c r="F562" i="5"/>
  <c r="J574" i="5"/>
  <c r="R799" i="5"/>
  <c r="H576" i="5"/>
  <c r="F696" i="5"/>
  <c r="I644" i="5"/>
  <c r="H403" i="5"/>
  <c r="J403" i="5"/>
  <c r="F717" i="5"/>
  <c r="R775" i="5"/>
  <c r="R403" i="5"/>
  <c r="F799" i="5"/>
  <c r="F775" i="5"/>
  <c r="H799" i="5"/>
  <c r="H775" i="5"/>
  <c r="J391" i="5"/>
  <c r="F942" i="5"/>
  <c r="I799" i="5"/>
  <c r="I775" i="5"/>
  <c r="J602" i="5"/>
  <c r="H602" i="5"/>
  <c r="R891" i="5"/>
  <c r="I602" i="5"/>
  <c r="F265" i="5"/>
  <c r="F672" i="5"/>
  <c r="J696" i="5"/>
  <c r="R762" i="5"/>
  <c r="H648" i="5"/>
  <c r="R419" i="5"/>
  <c r="I696" i="5"/>
  <c r="H696" i="5"/>
  <c r="J419" i="5"/>
  <c r="I648" i="5"/>
  <c r="H419" i="5"/>
  <c r="I632" i="5"/>
  <c r="I596" i="5"/>
  <c r="R447" i="5"/>
  <c r="H415" i="5"/>
  <c r="H395" i="5"/>
  <c r="I836" i="5"/>
  <c r="H596" i="5"/>
  <c r="R415" i="5"/>
  <c r="J447" i="5"/>
  <c r="J395" i="5"/>
  <c r="F836" i="5"/>
  <c r="R836" i="5"/>
  <c r="R395" i="5"/>
  <c r="I496" i="5"/>
  <c r="R808" i="5"/>
  <c r="I608" i="5"/>
  <c r="F808" i="5"/>
  <c r="J314" i="5"/>
  <c r="H883" i="5"/>
  <c r="H447" i="5"/>
  <c r="I808"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979" i="5"/>
  <c r="F888" i="5"/>
  <c r="R730" i="5"/>
  <c r="F524" i="5"/>
  <c r="J580" i="5"/>
  <c r="I869" i="5"/>
  <c r="H730" i="5"/>
  <c r="H592" i="5"/>
  <c r="R411" i="5"/>
  <c r="H439" i="5"/>
  <c r="H411" i="5"/>
  <c r="I277" i="5"/>
  <c r="I730" i="5"/>
  <c r="I524" i="5"/>
  <c r="R439" i="5"/>
  <c r="I293" i="5"/>
  <c r="B30" i="6"/>
  <c r="G30" i="6"/>
  <c r="J306" i="5"/>
  <c r="F875" i="5"/>
  <c r="R888" i="5"/>
  <c r="F783" i="5"/>
  <c r="R757" i="5"/>
  <c r="I588" i="5"/>
  <c r="R431" i="5"/>
  <c r="J435" i="5"/>
  <c r="F640" i="5"/>
  <c r="R1003" i="5"/>
  <c r="I974" i="5"/>
  <c r="H875" i="5"/>
  <c r="H783" i="5"/>
  <c r="I757" i="5"/>
  <c r="I640" i="5"/>
  <c r="H644" i="5"/>
  <c r="H435" i="5"/>
  <c r="F334" i="5"/>
  <c r="J640" i="5"/>
  <c r="J974" i="5"/>
  <c r="J875" i="5"/>
  <c r="I783" i="5"/>
  <c r="I749" i="5"/>
  <c r="J757" i="5"/>
  <c r="I556" i="5"/>
  <c r="J431" i="5"/>
  <c r="I334" i="5"/>
  <c r="J281" i="5"/>
  <c r="H281" i="5"/>
  <c r="I1003" i="5"/>
  <c r="R974" i="5"/>
  <c r="I875" i="5"/>
  <c r="J783" i="5"/>
  <c r="J749" i="5"/>
  <c r="R334" i="5"/>
  <c r="F306" i="5"/>
  <c r="R875" i="5"/>
  <c r="R738" i="5"/>
  <c r="I717" i="5"/>
  <c r="R718" i="5"/>
  <c r="F757" i="5"/>
  <c r="I306" i="5"/>
  <c r="F281" i="5"/>
  <c r="I983" i="5"/>
  <c r="F749" i="5"/>
  <c r="J717" i="5"/>
  <c r="H640" i="5"/>
  <c r="H588" i="5"/>
  <c r="R435" i="5"/>
  <c r="H431" i="5"/>
  <c r="I281" i="5"/>
  <c r="H556" i="5"/>
  <c r="R794" i="5"/>
  <c r="I634" i="5"/>
  <c r="H670" i="5"/>
  <c r="F814" i="5"/>
  <c r="J814" i="5"/>
  <c r="F592" i="5"/>
  <c r="R592" i="5"/>
  <c r="F867" i="5"/>
  <c r="J303" i="5"/>
  <c r="H634" i="5"/>
  <c r="R423" i="5"/>
  <c r="J423" i="5"/>
  <c r="R303" i="5"/>
  <c r="F330" i="5"/>
  <c r="H379" i="5"/>
  <c r="J330" i="5"/>
  <c r="I971" i="5"/>
  <c r="F971" i="5"/>
  <c r="I817" i="5"/>
  <c r="I330" i="5"/>
  <c r="J379" i="5"/>
  <c r="I303" i="5"/>
  <c r="R971" i="5"/>
  <c r="H971" i="5"/>
  <c r="J817" i="5"/>
  <c r="R817" i="5"/>
  <c r="F303" i="5"/>
  <c r="I891" i="5"/>
  <c r="H867" i="5"/>
  <c r="R712" i="5"/>
  <c r="R427" i="5"/>
  <c r="R608" i="5"/>
  <c r="J712" i="5"/>
  <c r="R640" i="5"/>
  <c r="R672" i="5"/>
  <c r="H808" i="5"/>
  <c r="J808" i="5"/>
  <c r="F644" i="5"/>
  <c r="F608" i="5"/>
  <c r="I867" i="5"/>
  <c r="R915" i="5"/>
  <c r="R710" i="5"/>
  <c r="H664" i="5"/>
  <c r="H608" i="5"/>
  <c r="H407" i="5"/>
  <c r="F987" i="5"/>
  <c r="H851" i="5"/>
  <c r="F851" i="5"/>
  <c r="F931" i="5"/>
  <c r="I931" i="5"/>
  <c r="R867" i="5"/>
  <c r="I712" i="5"/>
  <c r="H710" i="5"/>
  <c r="J407" i="5"/>
  <c r="F580" i="5"/>
  <c r="H836" i="5"/>
  <c r="J836" i="5"/>
  <c r="R931" i="5"/>
  <c r="I679" i="5"/>
  <c r="J427" i="5"/>
  <c r="R578" i="5"/>
  <c r="F578" i="5"/>
  <c r="R306" i="5"/>
  <c r="H306" i="5"/>
  <c r="F891" i="5"/>
  <c r="F974" i="5"/>
  <c r="R314" i="5"/>
  <c r="H314" i="5"/>
  <c r="R330" i="5"/>
  <c r="H330" i="5"/>
  <c r="H891" i="5"/>
  <c r="H915" i="5"/>
  <c r="J608" i="5"/>
  <c r="I391" i="5"/>
  <c r="F391" i="5"/>
  <c r="F915" i="5"/>
  <c r="H712" i="5"/>
  <c r="H427" i="5"/>
  <c r="H794" i="5"/>
  <c r="I794" i="5"/>
  <c r="J794" i="5"/>
  <c r="F794" i="5"/>
  <c r="J1007" i="5"/>
  <c r="H1007" i="5"/>
  <c r="F1007" i="5"/>
  <c r="R632" i="5"/>
  <c r="F632" i="5"/>
  <c r="J632" i="5"/>
  <c r="J829" i="5"/>
  <c r="H829" i="5"/>
  <c r="R814" i="5"/>
  <c r="I814" i="5"/>
  <c r="I443" i="5"/>
  <c r="F44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I662" i="5"/>
  <c r="F662" i="5"/>
  <c r="R662" i="5"/>
  <c r="J662" i="5"/>
  <c r="J634" i="5"/>
  <c r="R634" i="5"/>
  <c r="F634" i="5"/>
  <c r="R664" i="5"/>
  <c r="I664" i="5"/>
  <c r="F664" i="5"/>
  <c r="I407" i="5"/>
  <c r="F407" i="5"/>
  <c r="H287" i="5"/>
  <c r="R287" i="5"/>
  <c r="J287" i="5"/>
  <c r="I287" i="5"/>
  <c r="F287" i="5"/>
  <c r="I435" i="5"/>
  <c r="F43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52" i="6"/>
  <c r="G52" i="6"/>
  <c r="B40" i="6"/>
  <c r="G40" i="6"/>
  <c r="B25" i="6"/>
  <c r="G25" i="6"/>
  <c r="B35" i="6"/>
  <c r="G35" i="6"/>
  <c r="F24" i="6"/>
  <c r="B44" i="6"/>
  <c r="G44" i="6"/>
  <c r="B29" i="6"/>
  <c r="G29" i="6"/>
  <c r="B47" i="6"/>
  <c r="G47"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R402" i="5"/>
  <c r="J402" i="5"/>
  <c r="I402" i="5"/>
  <c r="H402" i="5"/>
  <c r="F402" i="5"/>
  <c r="G20"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328" i="5"/>
  <c r="F328" i="5"/>
  <c r="R328" i="5"/>
  <c r="I328" i="5"/>
  <c r="H328"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R382" i="5"/>
  <c r="I382" i="5"/>
  <c r="H382" i="5"/>
  <c r="F382" i="5"/>
  <c r="J382" i="5"/>
  <c r="R359" i="5"/>
  <c r="J359" i="5"/>
  <c r="H359" i="5"/>
  <c r="F359" i="5"/>
  <c r="I359"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308" i="5"/>
  <c r="R308" i="5"/>
  <c r="H308" i="5"/>
  <c r="F308" i="5"/>
  <c r="I308" i="5"/>
  <c r="J312" i="5"/>
  <c r="F312" i="5"/>
  <c r="R312" i="5"/>
  <c r="I312" i="5"/>
  <c r="H312"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984" i="5"/>
  <c r="F984" i="5"/>
  <c r="R984" i="5"/>
  <c r="J984" i="5"/>
  <c r="I984" i="5"/>
  <c r="F34" i="6"/>
  <c r="F65" i="6"/>
  <c r="H814" i="5"/>
  <c r="E814" i="5"/>
  <c r="X814" i="5" s="1"/>
  <c r="R281" i="5"/>
  <c r="E281" i="5"/>
  <c r="X281" i="5" s="1"/>
  <c r="S1059" i="5"/>
  <c r="S1070"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265" i="5"/>
  <c r="E265" i="5"/>
  <c r="X265" i="5" s="1"/>
  <c r="I314" i="5"/>
  <c r="E314" i="5"/>
  <c r="X314" i="5" s="1"/>
  <c r="I297" i="5"/>
  <c r="E297" i="5"/>
  <c r="X297" i="5" s="1"/>
  <c r="S883" i="5"/>
  <c r="S939" i="5"/>
  <c r="S1006" i="5"/>
  <c r="S1123" i="5"/>
  <c r="S1172" i="5"/>
  <c r="S1202" i="5"/>
  <c r="S1205" i="5"/>
  <c r="S850" i="5"/>
  <c r="S968" i="5"/>
  <c r="S1075" i="5"/>
  <c r="S1130" i="5"/>
  <c r="S1168" i="5"/>
  <c r="S1201" i="5"/>
  <c r="S1204" i="5"/>
  <c r="S1221" i="5"/>
  <c r="S1229" i="5"/>
  <c r="S1234" i="5"/>
  <c r="S1239" i="5"/>
  <c r="S1256" i="5"/>
  <c r="S1260" i="5"/>
  <c r="S1264" i="5"/>
  <c r="S1268" i="5"/>
  <c r="S1292" i="5"/>
  <c r="S1296" i="5"/>
  <c r="S1297" i="5"/>
  <c r="S1324" i="5"/>
  <c r="S1328" i="5"/>
  <c r="S1329" i="5"/>
  <c r="S1342" i="5"/>
  <c r="S1343" i="5"/>
  <c r="S1356" i="5"/>
  <c r="S1360" i="5"/>
  <c r="S1366" i="5"/>
  <c r="S1390" i="5"/>
  <c r="S1394" i="5"/>
  <c r="S1443" i="5"/>
  <c r="S1450" i="5"/>
  <c r="S1467" i="5"/>
  <c r="S1481" i="5"/>
  <c r="S1487" i="5"/>
  <c r="S1499" i="5"/>
  <c r="S1525" i="5"/>
  <c r="S1529" i="5"/>
  <c r="S1543" i="5"/>
  <c r="S1548" i="5"/>
  <c r="S1635" i="5"/>
  <c r="S1639" i="5"/>
  <c r="S1652" i="5"/>
  <c r="S1724" i="5"/>
  <c r="S1733" i="5"/>
  <c r="S1740" i="5"/>
  <c r="S1777" i="5"/>
  <c r="S1803" i="5"/>
  <c r="S1805" i="5"/>
  <c r="S1837" i="5"/>
  <c r="S2283" i="5"/>
  <c r="S2502" i="5"/>
  <c r="R379" i="5"/>
  <c r="E379" i="5"/>
  <c r="X379" i="5" s="1"/>
  <c r="H423" i="5"/>
  <c r="E423" i="5"/>
  <c r="X423" i="5" s="1"/>
  <c r="S264" i="5"/>
  <c r="S865" i="5"/>
  <c r="S952" i="5"/>
  <c r="S1358" i="5"/>
  <c r="S1425" i="5"/>
  <c r="S1433" i="5"/>
  <c r="S1449" i="5"/>
  <c r="S1493" i="5"/>
  <c r="S1503" i="5"/>
  <c r="S1509" i="5"/>
  <c r="S1535" i="5"/>
  <c r="S1585" i="5"/>
  <c r="S1617" i="5"/>
  <c r="S1651" i="5"/>
  <c r="S1668" i="5"/>
  <c r="S1669" i="5"/>
  <c r="S1703" i="5"/>
  <c r="S1709" i="5"/>
  <c r="S1723" i="5"/>
  <c r="S1725" i="5"/>
  <c r="S1769" i="5"/>
  <c r="S1783" i="5"/>
  <c r="S1786" i="5"/>
  <c r="S1790" i="5"/>
  <c r="S1798" i="5"/>
  <c r="S1799" i="5"/>
  <c r="S1811" i="5"/>
  <c r="S1827" i="5"/>
  <c r="S1829" i="5"/>
  <c r="S1847" i="5"/>
  <c r="S1867" i="5"/>
  <c r="S1879" i="5"/>
  <c r="S1882" i="5"/>
  <c r="S1890" i="5"/>
  <c r="S1895" i="5"/>
  <c r="S1906" i="5"/>
  <c r="S1926" i="5"/>
  <c r="S1928" i="5"/>
  <c r="S1932" i="5"/>
  <c r="S1935" i="5"/>
  <c r="S1944" i="5"/>
  <c r="S1948" i="5"/>
  <c r="S1951" i="5"/>
  <c r="S1952" i="5"/>
  <c r="S1955" i="5"/>
  <c r="S1956" i="5"/>
  <c r="S1964" i="5"/>
  <c r="S1969" i="5"/>
  <c r="S1971" i="5"/>
  <c r="S1972" i="5"/>
  <c r="S1975" i="5"/>
  <c r="S1980" i="5"/>
  <c r="S1983" i="5"/>
  <c r="S1988" i="5"/>
  <c r="S1990" i="5"/>
  <c r="S1991" i="5"/>
  <c r="S1992" i="5"/>
  <c r="S1995" i="5"/>
  <c r="S1996" i="5"/>
  <c r="S1998" i="5"/>
  <c r="S2000" i="5"/>
  <c r="S2001" i="5"/>
  <c r="S2003" i="5"/>
  <c r="S2011" i="5"/>
  <c r="S2023" i="5"/>
  <c r="S2024" i="5"/>
  <c r="S2027" i="5"/>
  <c r="S2032" i="5"/>
  <c r="S2033" i="5"/>
  <c r="S2040" i="5"/>
  <c r="S2050" i="5"/>
  <c r="S2052" i="5"/>
  <c r="S2055" i="5"/>
  <c r="S2062" i="5"/>
  <c r="S2078" i="5"/>
  <c r="S2081" i="5"/>
  <c r="S2082" i="5"/>
  <c r="S2086" i="5"/>
  <c r="S2087" i="5"/>
  <c r="S2096" i="5"/>
  <c r="S2101" i="5"/>
  <c r="S2105" i="5"/>
  <c r="S2106" i="5"/>
  <c r="S2108" i="5"/>
  <c r="S2109" i="5"/>
  <c r="S2110" i="5"/>
  <c r="S2111" i="5"/>
  <c r="S2113" i="5"/>
  <c r="S2114" i="5"/>
  <c r="S2117" i="5"/>
  <c r="S2119" i="5"/>
  <c r="S2120" i="5"/>
  <c r="S2121" i="5"/>
  <c r="S2122" i="5"/>
  <c r="S2124" i="5"/>
  <c r="S2126" i="5"/>
  <c r="S2128" i="5"/>
  <c r="S2130" i="5"/>
  <c r="S2135" i="5"/>
  <c r="S2139" i="5"/>
  <c r="S2142" i="5"/>
  <c r="S2143" i="5"/>
  <c r="S2147" i="5"/>
  <c r="S2151" i="5"/>
  <c r="S2153" i="5"/>
  <c r="S2154" i="5"/>
  <c r="S2156" i="5"/>
  <c r="S2160" i="5"/>
  <c r="S2164" i="5"/>
  <c r="S2165" i="5"/>
  <c r="S2167" i="5"/>
  <c r="S2170" i="5"/>
  <c r="S2171" i="5"/>
  <c r="S2174" i="5"/>
  <c r="S2177" i="5"/>
  <c r="S2178" i="5"/>
  <c r="S2179" i="5"/>
  <c r="S2180" i="5"/>
  <c r="S2182" i="5"/>
  <c r="S2183" i="5"/>
  <c r="S2186" i="5"/>
  <c r="S2187" i="5"/>
  <c r="S2190" i="5"/>
  <c r="S2191" i="5"/>
  <c r="S2192" i="5"/>
  <c r="S2193" i="5"/>
  <c r="S2194" i="5"/>
  <c r="S2200" i="5"/>
  <c r="S2201" i="5"/>
  <c r="S2204" i="5"/>
  <c r="S2208" i="5"/>
  <c r="S2209" i="5"/>
  <c r="S2216" i="5"/>
  <c r="S2217" i="5"/>
  <c r="S2227" i="5"/>
  <c r="S2228" i="5"/>
  <c r="S2234" i="5"/>
  <c r="S2237" i="5"/>
  <c r="S2238" i="5"/>
  <c r="S2241" i="5"/>
  <c r="S2242" i="5"/>
  <c r="S2244" i="5"/>
  <c r="S2245" i="5"/>
  <c r="S2249" i="5"/>
  <c r="S2253" i="5"/>
  <c r="S2255" i="5"/>
  <c r="S2257" i="5"/>
  <c r="S2259" i="5"/>
  <c r="S2261" i="5"/>
  <c r="S2265" i="5"/>
  <c r="S2268" i="5"/>
  <c r="S2270" i="5"/>
  <c r="S2271" i="5"/>
  <c r="S2272" i="5"/>
  <c r="S2273" i="5"/>
  <c r="S2275" i="5"/>
  <c r="S2276" i="5"/>
  <c r="S2279" i="5"/>
  <c r="S2280" i="5"/>
  <c r="S2281" i="5"/>
  <c r="S2282" i="5"/>
  <c r="S2284" i="5"/>
  <c r="S2286" i="5"/>
  <c r="S2287" i="5"/>
  <c r="S2291" i="5"/>
  <c r="S2294" i="5"/>
  <c r="S2295" i="5"/>
  <c r="S2296" i="5"/>
  <c r="S2299" i="5"/>
  <c r="S2300" i="5"/>
  <c r="S2303" i="5"/>
  <c r="S2304" i="5"/>
  <c r="S2307" i="5"/>
  <c r="S2309" i="5"/>
  <c r="S2311" i="5"/>
  <c r="S2312" i="5"/>
  <c r="S2313" i="5"/>
  <c r="S2315" i="5"/>
  <c r="S2316" i="5"/>
  <c r="S2319" i="5"/>
  <c r="S2320" i="5"/>
  <c r="S2322" i="5"/>
  <c r="S2324" i="5"/>
  <c r="S2338" i="5"/>
  <c r="S2339" i="5"/>
  <c r="S2340" i="5"/>
  <c r="S2344" i="5"/>
  <c r="S2345" i="5"/>
  <c r="S2346" i="5"/>
  <c r="S2348" i="5"/>
  <c r="S2349" i="5"/>
  <c r="S2350" i="5"/>
  <c r="S2357" i="5"/>
  <c r="S2358" i="5"/>
  <c r="S2359" i="5"/>
  <c r="S2364" i="5"/>
  <c r="S2366" i="5"/>
  <c r="S2367" i="5"/>
  <c r="S2372" i="5"/>
  <c r="S2374" i="5"/>
  <c r="S2375" i="5"/>
  <c r="S2381" i="5"/>
  <c r="S2382" i="5"/>
  <c r="S2383" i="5"/>
  <c r="S2384" i="5"/>
  <c r="S2386" i="5"/>
  <c r="S2387" i="5"/>
  <c r="S2388" i="5"/>
  <c r="S2390" i="5"/>
  <c r="S2394" i="5"/>
  <c r="S2395" i="5"/>
  <c r="S2398" i="5"/>
  <c r="S2399" i="5"/>
  <c r="S2400" i="5"/>
  <c r="S2402" i="5"/>
  <c r="S2403" i="5"/>
  <c r="S2406" i="5"/>
  <c r="S2410" i="5"/>
  <c r="S2411" i="5"/>
  <c r="S2414" i="5"/>
  <c r="S2418" i="5"/>
  <c r="S2422" i="5"/>
  <c r="S2423" i="5"/>
  <c r="S2424" i="5"/>
  <c r="S2426" i="5"/>
  <c r="S2430" i="5"/>
  <c r="S2437" i="5"/>
  <c r="S2438" i="5"/>
  <c r="S2439" i="5"/>
  <c r="S2441" i="5"/>
  <c r="S2442" i="5"/>
  <c r="S2443" i="5"/>
  <c r="S2444" i="5"/>
  <c r="S2446" i="5"/>
  <c r="S2447" i="5"/>
  <c r="S2448" i="5"/>
  <c r="S2450" i="5"/>
  <c r="S2452" i="5"/>
  <c r="S2453" i="5"/>
  <c r="S2455" i="5"/>
  <c r="S2456" i="5"/>
  <c r="S2458" i="5"/>
  <c r="S2468" i="5"/>
  <c r="S2470" i="5"/>
  <c r="S2471" i="5"/>
  <c r="S2472" i="5"/>
  <c r="S2474" i="5"/>
  <c r="S2476" i="5"/>
  <c r="S2477" i="5"/>
  <c r="S2478" i="5"/>
  <c r="S2479" i="5"/>
  <c r="S2485" i="5"/>
  <c r="S2486" i="5"/>
  <c r="S2487" i="5"/>
  <c r="S2489" i="5"/>
  <c r="S2490" i="5"/>
  <c r="S2491" i="5"/>
  <c r="S2493" i="5"/>
  <c r="S2494" i="5"/>
  <c r="S2495" i="5"/>
  <c r="S2496" i="5"/>
  <c r="S2497" i="5"/>
  <c r="S2498" i="5"/>
  <c r="S2499" i="5"/>
  <c r="S2500" i="5"/>
  <c r="S2501" i="5"/>
  <c r="S2503" i="5"/>
  <c r="S2504"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246" i="5"/>
  <c r="S248" i="5"/>
  <c r="S249" i="5"/>
  <c r="S250" i="5"/>
  <c r="S251" i="5"/>
  <c r="S252" i="5"/>
  <c r="S253" i="5"/>
  <c r="S254" i="5"/>
  <c r="S256" i="5"/>
  <c r="S258" i="5"/>
  <c r="S260" i="5"/>
  <c r="S261" i="5"/>
  <c r="S262" i="5"/>
  <c r="S265" i="5"/>
  <c r="S266" i="5"/>
  <c r="S268" i="5"/>
  <c r="S270" i="5"/>
  <c r="S272" i="5"/>
  <c r="S273" i="5"/>
  <c r="S274" i="5"/>
  <c r="S276" i="5"/>
  <c r="S277" i="5"/>
  <c r="S278" i="5"/>
  <c r="S279" i="5"/>
  <c r="S280" i="5"/>
  <c r="S281" i="5"/>
  <c r="S282" i="5"/>
  <c r="S284" i="5"/>
  <c r="S285" i="5"/>
  <c r="S286" i="5"/>
  <c r="S287" i="5"/>
  <c r="S288" i="5"/>
  <c r="S289" i="5"/>
  <c r="S290" i="5"/>
  <c r="S292" i="5"/>
  <c r="S293" i="5"/>
  <c r="S294" i="5"/>
  <c r="S296" i="5"/>
  <c r="S297" i="5"/>
  <c r="S298" i="5"/>
  <c r="S300" i="5"/>
  <c r="S301" i="5"/>
  <c r="S303" i="5"/>
  <c r="S305" i="5"/>
  <c r="S306" i="5"/>
  <c r="S307" i="5"/>
  <c r="S308" i="5"/>
  <c r="S309" i="5"/>
  <c r="S310" i="5"/>
  <c r="S311" i="5"/>
  <c r="S312" i="5"/>
  <c r="S313" i="5"/>
  <c r="S314" i="5"/>
  <c r="S316" i="5"/>
  <c r="S317" i="5"/>
  <c r="S318" i="5"/>
  <c r="S319" i="5"/>
  <c r="S320" i="5"/>
  <c r="S321" i="5"/>
  <c r="S322" i="5"/>
  <c r="S323" i="5"/>
  <c r="S324" i="5"/>
  <c r="S325" i="5"/>
  <c r="S326" i="5"/>
  <c r="S327" i="5"/>
  <c r="S328" i="5"/>
  <c r="S329" i="5"/>
  <c r="S330" i="5"/>
  <c r="S331" i="5"/>
  <c r="S332" i="5"/>
  <c r="S333" i="5"/>
  <c r="S334" i="5"/>
  <c r="S335" i="5"/>
  <c r="S336" i="5"/>
  <c r="S337" i="5"/>
  <c r="S338" i="5"/>
  <c r="S339" i="5"/>
  <c r="S340" i="5"/>
  <c r="S342" i="5"/>
  <c r="S345" i="5"/>
  <c r="S346" i="5"/>
  <c r="S347" i="5"/>
  <c r="S350" i="5"/>
  <c r="S351" i="5"/>
  <c r="S353" i="5"/>
  <c r="S354" i="5"/>
  <c r="S355" i="5"/>
  <c r="S358" i="5"/>
  <c r="S359" i="5"/>
  <c r="S360" i="5"/>
  <c r="S362" i="5"/>
  <c r="S363" i="5"/>
  <c r="S365" i="5"/>
  <c r="S366" i="5"/>
  <c r="S367" i="5"/>
  <c r="S368" i="5"/>
  <c r="S369" i="5"/>
  <c r="S370" i="5"/>
  <c r="S371" i="5"/>
  <c r="S373" i="5"/>
  <c r="S374" i="5"/>
  <c r="S375" i="5"/>
  <c r="S376" i="5"/>
  <c r="S378" i="5"/>
  <c r="S379" i="5"/>
  <c r="S381" i="5"/>
  <c r="S382" i="5"/>
  <c r="S384" i="5"/>
  <c r="S386" i="5"/>
  <c r="S387" i="5"/>
  <c r="S390" i="5"/>
  <c r="S391" i="5"/>
  <c r="S394" i="5"/>
  <c r="S395" i="5"/>
  <c r="S398" i="5"/>
  <c r="S399" i="5"/>
  <c r="S402" i="5"/>
  <c r="S403" i="5"/>
  <c r="S406" i="5"/>
  <c r="S407" i="5"/>
  <c r="S410" i="5"/>
  <c r="S411" i="5"/>
  <c r="S412" i="5"/>
  <c r="S414" i="5"/>
  <c r="S415" i="5"/>
  <c r="S418" i="5"/>
  <c r="S419" i="5"/>
  <c r="S422" i="5"/>
  <c r="S423" i="5"/>
  <c r="S426" i="5"/>
  <c r="S427" i="5"/>
  <c r="S430" i="5"/>
  <c r="S431" i="5"/>
  <c r="S434" i="5"/>
  <c r="S435" i="5"/>
  <c r="S438" i="5"/>
  <c r="S439" i="5"/>
  <c r="S442" i="5"/>
  <c r="S443" i="5"/>
  <c r="S446" i="5"/>
  <c r="S447" i="5"/>
  <c r="S450" i="5"/>
  <c r="S451" i="5"/>
  <c r="S454" i="5"/>
  <c r="S455" i="5"/>
  <c r="S456" i="5"/>
  <c r="S458" i="5"/>
  <c r="S459" i="5"/>
  <c r="S460" i="5"/>
  <c r="S462" i="5"/>
  <c r="S463" i="5"/>
  <c r="S465" i="5"/>
  <c r="S466" i="5"/>
  <c r="S467" i="5"/>
  <c r="S469" i="5"/>
  <c r="S471" i="5"/>
  <c r="S472" i="5"/>
  <c r="S473" i="5"/>
  <c r="S474" i="5"/>
  <c r="S475" i="5"/>
  <c r="S476" i="5"/>
  <c r="S477" i="5"/>
  <c r="S478" i="5"/>
  <c r="S480" i="5"/>
  <c r="S481" i="5"/>
  <c r="S482" i="5"/>
  <c r="S483" i="5"/>
  <c r="S484" i="5"/>
  <c r="S485" i="5"/>
  <c r="S486" i="5"/>
  <c r="S487" i="5"/>
  <c r="S488" i="5"/>
  <c r="S489" i="5"/>
  <c r="S490" i="5"/>
  <c r="S492" i="5"/>
  <c r="S493" i="5"/>
  <c r="S495" i="5"/>
  <c r="S496" i="5"/>
  <c r="S497" i="5"/>
  <c r="S498" i="5"/>
  <c r="S499" i="5"/>
  <c r="S500" i="5"/>
  <c r="S501" i="5"/>
  <c r="S502" i="5"/>
  <c r="S503" i="5"/>
  <c r="S504" i="5"/>
  <c r="S505" i="5"/>
  <c r="S506" i="5"/>
  <c r="S507" i="5"/>
  <c r="S508" i="5"/>
  <c r="S509" i="5"/>
  <c r="S512" i="5"/>
  <c r="S513" i="5"/>
  <c r="S514" i="5"/>
  <c r="S515" i="5"/>
  <c r="S516" i="5"/>
  <c r="S517" i="5"/>
  <c r="S518" i="5"/>
  <c r="S519" i="5"/>
  <c r="S520" i="5"/>
  <c r="S521" i="5"/>
  <c r="S522" i="5"/>
  <c r="S523" i="5"/>
  <c r="S524" i="5"/>
  <c r="S525" i="5"/>
  <c r="S526" i="5"/>
  <c r="S527" i="5"/>
  <c r="S528" i="5"/>
  <c r="S529" i="5"/>
  <c r="S530" i="5"/>
  <c r="S531" i="5"/>
  <c r="S533" i="5"/>
  <c r="S534" i="5"/>
  <c r="S535" i="5"/>
  <c r="S536" i="5"/>
  <c r="S537" i="5"/>
  <c r="S538" i="5"/>
  <c r="S540" i="5"/>
  <c r="S541" i="5"/>
  <c r="S542" i="5"/>
  <c r="S544" i="5"/>
  <c r="S545" i="5"/>
  <c r="S546" i="5"/>
  <c r="S547" i="5"/>
  <c r="S549" i="5"/>
  <c r="S550" i="5"/>
  <c r="S551" i="5"/>
  <c r="S553" i="5"/>
  <c r="S554" i="5"/>
  <c r="S555" i="5"/>
  <c r="S556" i="5"/>
  <c r="S557" i="5"/>
  <c r="S558" i="5"/>
  <c r="S559" i="5"/>
  <c r="S561" i="5"/>
  <c r="S562" i="5"/>
  <c r="S563" i="5"/>
  <c r="S564" i="5"/>
  <c r="S565" i="5"/>
  <c r="S566" i="5"/>
  <c r="S567" i="5"/>
  <c r="S569" i="5"/>
  <c r="S570" i="5"/>
  <c r="S571" i="5"/>
  <c r="S573" i="5"/>
  <c r="S574" i="5"/>
  <c r="S575" i="5"/>
  <c r="S576" i="5"/>
  <c r="S577" i="5"/>
  <c r="S578" i="5"/>
  <c r="S579" i="5"/>
  <c r="S580" i="5"/>
  <c r="S581" i="5"/>
  <c r="S582" i="5"/>
  <c r="S583" i="5"/>
  <c r="S585" i="5"/>
  <c r="S587" i="5"/>
  <c r="S588" i="5"/>
  <c r="S589" i="5"/>
  <c r="S590" i="5"/>
  <c r="S591" i="5"/>
  <c r="S592" i="5"/>
  <c r="S593" i="5"/>
  <c r="S594" i="5"/>
  <c r="S595" i="5"/>
  <c r="S596" i="5"/>
  <c r="S597" i="5"/>
  <c r="S599" i="5"/>
  <c r="S600" i="5"/>
  <c r="S601" i="5"/>
  <c r="S602" i="5"/>
  <c r="S603" i="5"/>
  <c r="S604" i="5"/>
  <c r="S605" i="5"/>
  <c r="S607" i="5"/>
  <c r="S608" i="5"/>
  <c r="S609" i="5"/>
  <c r="S611" i="5"/>
  <c r="S612" i="5"/>
  <c r="S613" i="5"/>
  <c r="S614" i="5"/>
  <c r="S615" i="5"/>
  <c r="S616" i="5"/>
  <c r="S617" i="5"/>
  <c r="S618" i="5"/>
  <c r="S619" i="5"/>
  <c r="S620" i="5"/>
  <c r="S621" i="5"/>
  <c r="S622" i="5"/>
  <c r="S623" i="5"/>
  <c r="S624" i="5"/>
  <c r="S626" i="5"/>
  <c r="S627" i="5"/>
  <c r="S628" i="5"/>
  <c r="S629" i="5"/>
  <c r="S630" i="5"/>
  <c r="S631" i="5"/>
  <c r="S632" i="5"/>
  <c r="S633" i="5"/>
  <c r="S634" i="5"/>
  <c r="S635" i="5"/>
  <c r="S636" i="5"/>
  <c r="S638" i="5"/>
  <c r="S639" i="5"/>
  <c r="S640" i="5"/>
  <c r="S641" i="5"/>
  <c r="S642" i="5"/>
  <c r="S644" i="5"/>
  <c r="S645" i="5"/>
  <c r="S646" i="5"/>
  <c r="S647" i="5"/>
  <c r="S648" i="5"/>
  <c r="S649" i="5"/>
  <c r="S650" i="5"/>
  <c r="S651" i="5"/>
  <c r="S652" i="5"/>
  <c r="S654" i="5"/>
  <c r="S655" i="5"/>
  <c r="S656" i="5"/>
  <c r="S657" i="5"/>
  <c r="S658" i="5"/>
  <c r="S659" i="5"/>
  <c r="S660" i="5"/>
  <c r="S661" i="5"/>
  <c r="S662" i="5"/>
  <c r="S664" i="5"/>
  <c r="S665" i="5"/>
  <c r="S666" i="5"/>
  <c r="S667" i="5"/>
  <c r="S668" i="5"/>
  <c r="S669" i="5"/>
  <c r="S670" i="5"/>
  <c r="S671" i="5"/>
  <c r="S672" i="5"/>
  <c r="S673" i="5"/>
  <c r="S674" i="5"/>
  <c r="S675" i="5"/>
  <c r="S676" i="5"/>
  <c r="S677" i="5"/>
  <c r="S678" i="5"/>
  <c r="S679" i="5"/>
  <c r="S680" i="5"/>
  <c r="S682" i="5"/>
  <c r="S683" i="5"/>
  <c r="S684" i="5"/>
  <c r="S685" i="5"/>
  <c r="S686" i="5"/>
  <c r="S687" i="5"/>
  <c r="S688" i="5"/>
  <c r="S690" i="5"/>
  <c r="S691" i="5"/>
  <c r="S692" i="5"/>
  <c r="S693" i="5"/>
  <c r="S694" i="5"/>
  <c r="S696" i="5"/>
  <c r="S698" i="5"/>
  <c r="S699" i="5"/>
  <c r="S700" i="5"/>
  <c r="S701" i="5"/>
  <c r="S702" i="5"/>
  <c r="S703" i="5"/>
  <c r="S704" i="5"/>
  <c r="S705" i="5"/>
  <c r="S706" i="5"/>
  <c r="S707" i="5"/>
  <c r="S708" i="5"/>
  <c r="S709" i="5"/>
  <c r="S710" i="5"/>
  <c r="S711" i="5"/>
  <c r="S712" i="5"/>
  <c r="S713" i="5"/>
  <c r="S714" i="5"/>
  <c r="S715" i="5"/>
  <c r="S716" i="5"/>
  <c r="S717" i="5"/>
  <c r="S718" i="5"/>
  <c r="S719" i="5"/>
  <c r="S720" i="5"/>
  <c r="S721" i="5"/>
  <c r="S722" i="5"/>
  <c r="S723" i="5"/>
  <c r="S724" i="5"/>
  <c r="S725" i="5"/>
  <c r="S726" i="5"/>
  <c r="S728" i="5"/>
  <c r="S729" i="5"/>
  <c r="S730" i="5"/>
  <c r="S731" i="5"/>
  <c r="S732" i="5"/>
  <c r="S733" i="5"/>
  <c r="S734" i="5"/>
  <c r="S736" i="5"/>
  <c r="S737" i="5"/>
  <c r="S738" i="5"/>
  <c r="S739" i="5"/>
  <c r="S740" i="5"/>
  <c r="S741" i="5"/>
  <c r="S744" i="5"/>
  <c r="S745" i="5"/>
  <c r="S746" i="5"/>
  <c r="S747" i="5"/>
  <c r="S748" i="5"/>
  <c r="S749" i="5"/>
  <c r="S750" i="5"/>
  <c r="S751" i="5"/>
  <c r="S752" i="5"/>
  <c r="S753" i="5"/>
  <c r="S754" i="5"/>
  <c r="S755" i="5"/>
  <c r="S756" i="5"/>
  <c r="S757" i="5"/>
  <c r="S758" i="5"/>
  <c r="S759" i="5"/>
  <c r="S760" i="5"/>
  <c r="S761" i="5"/>
  <c r="S762" i="5"/>
  <c r="S763" i="5"/>
  <c r="S764" i="5"/>
  <c r="S765" i="5"/>
  <c r="S766" i="5"/>
  <c r="S767" i="5"/>
  <c r="S768" i="5"/>
  <c r="S769" i="5"/>
  <c r="S771" i="5"/>
  <c r="S773" i="5"/>
  <c r="S774" i="5"/>
  <c r="S775" i="5"/>
  <c r="S776" i="5"/>
  <c r="S777" i="5"/>
  <c r="S778" i="5"/>
  <c r="S779" i="5"/>
  <c r="S781" i="5"/>
  <c r="S782" i="5"/>
  <c r="S783" i="5"/>
  <c r="S784" i="5"/>
  <c r="S785" i="5"/>
  <c r="S786" i="5"/>
  <c r="S787" i="5"/>
  <c r="S788" i="5"/>
  <c r="S789" i="5"/>
  <c r="S791" i="5"/>
  <c r="S792" i="5"/>
  <c r="S793" i="5"/>
  <c r="S794" i="5"/>
  <c r="S795" i="5"/>
  <c r="S797" i="5"/>
  <c r="S798" i="5"/>
  <c r="S799" i="5"/>
  <c r="S800" i="5"/>
  <c r="S801" i="5"/>
  <c r="S802" i="5"/>
  <c r="S803" i="5"/>
  <c r="S805" i="5"/>
  <c r="S806" i="5"/>
  <c r="S807" i="5"/>
  <c r="S808" i="5"/>
  <c r="S810" i="5"/>
  <c r="S811" i="5"/>
  <c r="S812" i="5"/>
  <c r="S813" i="5"/>
  <c r="S814" i="5"/>
  <c r="S816" i="5"/>
  <c r="S817" i="5"/>
  <c r="S818" i="5"/>
  <c r="S819" i="5"/>
  <c r="S821" i="5"/>
  <c r="S822" i="5"/>
  <c r="S823" i="5"/>
  <c r="S824" i="5"/>
  <c r="S825" i="5"/>
  <c r="S826" i="5"/>
  <c r="S827" i="5"/>
  <c r="S828" i="5"/>
  <c r="S829" i="5"/>
  <c r="S830" i="5"/>
  <c r="S831" i="5"/>
  <c r="S832" i="5"/>
  <c r="S833" i="5"/>
  <c r="S835" i="5"/>
  <c r="S836" i="5"/>
  <c r="S838" i="5"/>
  <c r="S839" i="5"/>
  <c r="S841" i="5"/>
  <c r="S842" i="5"/>
  <c r="S844" i="5"/>
  <c r="S845" i="5"/>
  <c r="S846" i="5"/>
  <c r="S847" i="5"/>
  <c r="S849" i="5"/>
  <c r="S852" i="5"/>
  <c r="S853" i="5"/>
  <c r="S854" i="5"/>
  <c r="S855" i="5"/>
  <c r="S856" i="5"/>
  <c r="S858" i="5"/>
  <c r="S859" i="5"/>
  <c r="S860" i="5"/>
  <c r="S861" i="5"/>
  <c r="S862" i="5"/>
  <c r="S863" i="5"/>
  <c r="S864" i="5"/>
  <c r="S868" i="5"/>
  <c r="S869" i="5"/>
  <c r="S870" i="5"/>
  <c r="S873" i="5"/>
  <c r="S875" i="5"/>
  <c r="S876" i="5"/>
  <c r="S877" i="5"/>
  <c r="S878" i="5"/>
  <c r="S880" i="5"/>
  <c r="S881" i="5"/>
  <c r="S882" i="5"/>
  <c r="S884" i="5"/>
  <c r="S885" i="5"/>
  <c r="S886" i="5"/>
  <c r="S889" i="5"/>
  <c r="S890" i="5"/>
  <c r="S891" i="5"/>
  <c r="S892" i="5"/>
  <c r="S893" i="5"/>
  <c r="S894" i="5"/>
  <c r="S895" i="5"/>
  <c r="S896" i="5"/>
  <c r="S897" i="5"/>
  <c r="S898" i="5"/>
  <c r="S899" i="5"/>
  <c r="S900" i="5"/>
  <c r="S901" i="5"/>
  <c r="S903" i="5"/>
  <c r="S904" i="5"/>
  <c r="S905" i="5"/>
  <c r="S906" i="5"/>
  <c r="S907" i="5"/>
  <c r="S908" i="5"/>
  <c r="S909" i="5"/>
  <c r="S910" i="5"/>
  <c r="S911" i="5"/>
  <c r="S912" i="5"/>
  <c r="S913" i="5"/>
  <c r="S914" i="5"/>
  <c r="S915" i="5"/>
  <c r="S916" i="5"/>
  <c r="S917" i="5"/>
  <c r="S918" i="5"/>
  <c r="S919" i="5"/>
  <c r="S920" i="5"/>
  <c r="S922" i="5"/>
  <c r="S923" i="5"/>
  <c r="S924" i="5"/>
  <c r="S925" i="5"/>
  <c r="S926" i="5"/>
  <c r="S927" i="5"/>
  <c r="S928" i="5"/>
  <c r="S929" i="5"/>
  <c r="S930" i="5"/>
  <c r="S931" i="5"/>
  <c r="S932" i="5"/>
  <c r="S933" i="5"/>
  <c r="S934" i="5"/>
  <c r="S935" i="5"/>
  <c r="S936" i="5"/>
  <c r="S937" i="5"/>
  <c r="S938" i="5"/>
  <c r="S940" i="5"/>
  <c r="S941" i="5"/>
  <c r="S942" i="5"/>
  <c r="S943" i="5"/>
  <c r="S944" i="5"/>
  <c r="S945" i="5"/>
  <c r="S946" i="5"/>
  <c r="S948" i="5"/>
  <c r="S949" i="5"/>
  <c r="S950" i="5"/>
  <c r="S951" i="5"/>
  <c r="S953" i="5"/>
  <c r="S955" i="5"/>
  <c r="S956" i="5"/>
  <c r="S957" i="5"/>
  <c r="S958" i="5"/>
  <c r="S959" i="5"/>
  <c r="S960" i="5"/>
  <c r="S961" i="5"/>
  <c r="S962" i="5"/>
  <c r="S963" i="5"/>
  <c r="S964" i="5"/>
  <c r="S965" i="5"/>
  <c r="S969" i="5"/>
  <c r="S971" i="5"/>
  <c r="S972" i="5"/>
  <c r="S973" i="5"/>
  <c r="S974" i="5"/>
  <c r="S976" i="5"/>
  <c r="S977" i="5"/>
  <c r="S978" i="5"/>
  <c r="S979" i="5"/>
  <c r="S981" i="5"/>
  <c r="S982" i="5"/>
  <c r="S983" i="5"/>
  <c r="S985" i="5"/>
  <c r="S987" i="5"/>
  <c r="S988" i="5"/>
  <c r="S989" i="5"/>
  <c r="S990" i="5"/>
  <c r="S992" i="5"/>
  <c r="S993" i="5"/>
  <c r="S995" i="5"/>
  <c r="S996" i="5"/>
  <c r="S997" i="5"/>
  <c r="S998" i="5"/>
  <c r="S1000" i="5"/>
  <c r="S1001" i="5"/>
  <c r="S1003" i="5"/>
  <c r="S1004" i="5"/>
  <c r="S1005" i="5"/>
  <c r="S1007" i="5"/>
  <c r="S1009" i="5"/>
  <c r="S1010" i="5"/>
  <c r="S1011" i="5"/>
  <c r="S1012" i="5"/>
  <c r="S1013" i="5"/>
  <c r="S1014" i="5"/>
  <c r="S1017" i="5"/>
  <c r="S1019" i="5"/>
  <c r="S1020" i="5"/>
  <c r="S1021" i="5"/>
  <c r="S1023" i="5"/>
  <c r="S1024" i="5"/>
  <c r="S1025" i="5"/>
  <c r="S1026" i="5"/>
  <c r="S1027" i="5"/>
  <c r="S1028" i="5"/>
  <c r="S1029" i="5"/>
  <c r="S1031" i="5"/>
  <c r="S1032" i="5"/>
  <c r="S1033" i="5"/>
  <c r="S1034" i="5"/>
  <c r="S1037" i="5"/>
  <c r="S1038" i="5"/>
  <c r="S1039" i="5"/>
  <c r="S1041" i="5"/>
  <c r="S1042" i="5"/>
  <c r="S1044" i="5"/>
  <c r="S1045" i="5"/>
  <c r="S1046" i="5"/>
  <c r="S1047" i="5"/>
  <c r="S1049" i="5"/>
  <c r="S1050" i="5"/>
  <c r="S1052" i="5"/>
  <c r="S1053" i="5"/>
  <c r="S1054" i="5"/>
  <c r="S1057" i="5"/>
  <c r="S1061" i="5"/>
  <c r="S1062" i="5"/>
  <c r="S1063" i="5"/>
  <c r="S1064" i="5"/>
  <c r="S1065" i="5"/>
  <c r="S1069" i="5"/>
  <c r="S1071" i="5"/>
  <c r="S1073" i="5"/>
  <c r="S1074" i="5"/>
  <c r="S1076" i="5"/>
  <c r="S1077" i="5"/>
  <c r="S1078" i="5"/>
  <c r="S1079" i="5"/>
  <c r="S1081" i="5"/>
  <c r="S1082" i="5"/>
  <c r="S1084" i="5"/>
  <c r="S1085" i="5"/>
  <c r="S1086" i="5"/>
  <c r="S1089" i="5"/>
  <c r="S1090" i="5"/>
  <c r="S1091" i="5"/>
  <c r="S1092" i="5"/>
  <c r="S1093" i="5"/>
  <c r="S1096" i="5"/>
  <c r="S1097" i="5"/>
  <c r="S1098" i="5"/>
  <c r="S1099" i="5"/>
  <c r="S1101" i="5"/>
  <c r="S1104" i="5"/>
  <c r="S1105" i="5"/>
  <c r="S1107" i="5"/>
  <c r="S1109" i="5"/>
  <c r="S1110" i="5"/>
  <c r="S1111" i="5"/>
  <c r="S1112" i="5"/>
  <c r="S1113" i="5"/>
  <c r="S1115" i="5"/>
  <c r="S1117" i="5"/>
  <c r="S1118" i="5"/>
  <c r="S1120" i="5"/>
  <c r="S1121" i="5"/>
  <c r="S1125" i="5"/>
  <c r="S1126" i="5"/>
  <c r="S1127" i="5"/>
  <c r="S1128" i="5"/>
  <c r="S1129" i="5"/>
  <c r="S1131" i="5"/>
  <c r="S1132" i="5"/>
  <c r="S1133" i="5"/>
  <c r="S1134" i="5"/>
  <c r="S1135" i="5"/>
  <c r="S1136" i="5"/>
  <c r="S1137" i="5"/>
  <c r="S1138" i="5"/>
  <c r="S1139" i="5"/>
  <c r="S1140" i="5"/>
  <c r="S1141" i="5"/>
  <c r="S1142" i="5"/>
  <c r="S1143" i="5"/>
  <c r="S1144" i="5"/>
  <c r="S1145" i="5"/>
  <c r="S1146" i="5"/>
  <c r="S1147" i="5"/>
  <c r="S1148" i="5"/>
  <c r="S1149" i="5"/>
  <c r="S1150" i="5"/>
  <c r="S1152" i="5"/>
  <c r="S1153" i="5"/>
  <c r="S1154" i="5"/>
  <c r="S1155" i="5"/>
  <c r="S1156" i="5"/>
  <c r="S1157" i="5"/>
  <c r="S1158" i="5"/>
  <c r="S1159" i="5"/>
  <c r="S1160" i="5"/>
  <c r="S1161" i="5"/>
  <c r="S1162" i="5"/>
  <c r="S1163" i="5"/>
  <c r="S1164" i="5"/>
  <c r="S1166" i="5"/>
  <c r="S1167" i="5"/>
  <c r="S1170" i="5"/>
  <c r="S1171" i="5"/>
  <c r="S1174" i="5"/>
  <c r="S1175" i="5"/>
  <c r="S1176" i="5"/>
  <c r="S1178" i="5"/>
  <c r="S1179" i="5"/>
  <c r="S1182" i="5"/>
  <c r="S1183" i="5"/>
  <c r="S1184" i="5"/>
  <c r="S1186" i="5"/>
  <c r="S1187" i="5"/>
  <c r="S1190" i="5"/>
  <c r="S1191" i="5"/>
  <c r="S1192" i="5"/>
  <c r="S1193" i="5"/>
  <c r="S1194" i="5"/>
  <c r="S1195" i="5"/>
  <c r="S1196" i="5"/>
  <c r="S1198" i="5"/>
  <c r="S1199" i="5"/>
  <c r="S1200" i="5"/>
  <c r="S1203" i="5"/>
  <c r="S1206" i="5"/>
  <c r="S1208" i="5"/>
  <c r="S1209" i="5"/>
  <c r="S1211" i="5"/>
  <c r="S1212" i="5"/>
  <c r="S1213" i="5"/>
  <c r="S1214" i="5"/>
  <c r="S1215" i="5"/>
  <c r="S1216" i="5"/>
  <c r="S1217" i="5"/>
  <c r="S1218" i="5"/>
  <c r="S1219" i="5"/>
  <c r="S1222" i="5"/>
  <c r="S1223" i="5"/>
  <c r="S1224" i="5"/>
  <c r="S1226" i="5"/>
  <c r="S1227" i="5"/>
  <c r="S1228" i="5"/>
  <c r="S1230" i="5"/>
  <c r="S1231" i="5"/>
  <c r="S1232" i="5"/>
  <c r="S1233" i="5"/>
  <c r="S1235" i="5"/>
  <c r="S1236" i="5"/>
  <c r="S1238" i="5"/>
  <c r="S1240" i="5"/>
  <c r="S1243" i="5"/>
  <c r="S1244" i="5"/>
  <c r="S1247" i="5"/>
  <c r="S1248" i="5"/>
  <c r="S1249" i="5"/>
  <c r="S1250" i="5"/>
  <c r="S1251" i="5"/>
  <c r="S1252" i="5"/>
  <c r="S1253" i="5"/>
  <c r="S1255" i="5"/>
  <c r="S1257" i="5"/>
  <c r="S1259" i="5"/>
  <c r="S1262" i="5"/>
  <c r="S1263" i="5"/>
  <c r="S1265" i="5"/>
  <c r="S1266" i="5"/>
  <c r="S1269" i="5"/>
  <c r="S1272" i="5"/>
  <c r="S1273" i="5"/>
  <c r="S1274" i="5"/>
  <c r="S1275" i="5"/>
  <c r="S1276" i="5"/>
  <c r="S1277" i="5"/>
  <c r="S1278" i="5"/>
  <c r="S1280" i="5"/>
  <c r="S1281" i="5"/>
  <c r="S1283" i="5"/>
  <c r="S1284" i="5"/>
  <c r="S1285" i="5"/>
  <c r="S1287" i="5"/>
  <c r="S1289" i="5"/>
  <c r="S1291" i="5"/>
  <c r="S1294" i="5"/>
  <c r="S1295" i="5"/>
  <c r="S1300" i="5"/>
  <c r="S1301" i="5"/>
  <c r="S1304" i="5"/>
  <c r="S1305" i="5"/>
  <c r="S1306" i="5"/>
  <c r="S1307" i="5"/>
  <c r="S1308" i="5"/>
  <c r="S1309" i="5"/>
  <c r="S1310" i="5"/>
  <c r="S1312" i="5"/>
  <c r="S1313" i="5"/>
  <c r="S1315" i="5"/>
  <c r="S1316" i="5"/>
  <c r="S1319" i="5"/>
  <c r="S1321" i="5"/>
  <c r="S1323" i="5"/>
  <c r="S1326" i="5"/>
  <c r="S1327" i="5"/>
  <c r="S1332" i="5"/>
  <c r="S1333" i="5"/>
  <c r="S1336" i="5"/>
  <c r="S1337" i="5"/>
  <c r="S1340" i="5"/>
  <c r="S1341" i="5"/>
  <c r="S1344" i="5"/>
  <c r="S1345" i="5"/>
  <c r="S1346" i="5"/>
  <c r="S1347" i="5"/>
  <c r="S1348" i="5"/>
  <c r="S1349" i="5"/>
  <c r="S1350" i="5"/>
  <c r="S1351" i="5"/>
  <c r="S1352" i="5"/>
  <c r="S1353" i="5"/>
  <c r="S1355" i="5"/>
  <c r="S1357" i="5"/>
  <c r="S1359" i="5"/>
  <c r="S1361" i="5"/>
  <c r="S1362" i="5"/>
  <c r="S1363" i="5"/>
  <c r="S1364" i="5"/>
  <c r="S1365" i="5"/>
  <c r="S1367" i="5"/>
  <c r="S1368" i="5"/>
  <c r="S1369" i="5"/>
  <c r="S1370" i="5"/>
  <c r="S1371" i="5"/>
  <c r="S1372" i="5"/>
  <c r="S1373" i="5"/>
  <c r="S1374" i="5"/>
  <c r="S1375" i="5"/>
  <c r="S1376" i="5"/>
  <c r="S1377" i="5"/>
  <c r="S1378" i="5"/>
  <c r="S1379" i="5"/>
  <c r="S1381" i="5"/>
  <c r="S1383" i="5"/>
  <c r="S1385" i="5"/>
  <c r="S1386" i="5"/>
  <c r="S1387" i="5"/>
  <c r="S1388" i="5"/>
  <c r="S1389" i="5"/>
  <c r="S1391" i="5"/>
  <c r="S1392" i="5"/>
  <c r="S1393" i="5"/>
  <c r="S1395" i="5"/>
  <c r="S1397" i="5"/>
  <c r="S1398" i="5"/>
  <c r="S1399" i="5"/>
  <c r="S1400" i="5"/>
  <c r="S1401" i="5"/>
  <c r="S1402" i="5"/>
  <c r="S1404" i="5"/>
  <c r="S1405" i="5"/>
  <c r="S1406" i="5"/>
  <c r="S1407" i="5"/>
  <c r="S1408" i="5"/>
  <c r="S1409" i="5"/>
  <c r="S1410" i="5"/>
  <c r="S1412" i="5"/>
  <c r="S1413" i="5"/>
  <c r="S1414" i="5"/>
  <c r="S1415" i="5"/>
  <c r="S1416" i="5"/>
  <c r="S1417" i="5"/>
  <c r="S1418" i="5"/>
  <c r="S1419" i="5"/>
  <c r="S1420" i="5"/>
  <c r="S1421" i="5"/>
  <c r="S1422" i="5"/>
  <c r="S1424" i="5"/>
  <c r="S1426" i="5"/>
  <c r="S1427" i="5"/>
  <c r="S1428" i="5"/>
  <c r="S1429" i="5"/>
  <c r="S1430" i="5"/>
  <c r="S1431" i="5"/>
  <c r="S1432" i="5"/>
  <c r="S1434" i="5"/>
  <c r="S1435" i="5"/>
  <c r="S1436" i="5"/>
  <c r="S1437" i="5"/>
  <c r="S1438" i="5"/>
  <c r="S1439" i="5"/>
  <c r="S1440" i="5"/>
  <c r="S1441" i="5"/>
  <c r="S1442" i="5"/>
  <c r="S1444" i="5"/>
  <c r="S1446" i="5"/>
  <c r="S1447" i="5"/>
  <c r="S1448" i="5"/>
  <c r="S1451" i="5"/>
  <c r="S1452" i="5"/>
  <c r="S1453" i="5"/>
  <c r="S1454" i="5"/>
  <c r="S1455" i="5"/>
  <c r="S1456" i="5"/>
  <c r="S1457" i="5"/>
  <c r="S1458" i="5"/>
  <c r="S1460" i="5"/>
  <c r="S1462" i="5"/>
  <c r="S1464" i="5"/>
  <c r="S1465" i="5"/>
  <c r="S1466" i="5"/>
  <c r="S1468" i="5"/>
  <c r="S1469" i="5"/>
  <c r="S1470" i="5"/>
  <c r="S1471" i="5"/>
  <c r="S1472" i="5"/>
  <c r="S1473" i="5"/>
  <c r="S1474" i="5"/>
  <c r="S1475" i="5"/>
  <c r="S1476" i="5"/>
  <c r="S1477" i="5"/>
  <c r="S1478" i="5"/>
  <c r="S1479" i="5"/>
  <c r="S1480" i="5"/>
  <c r="S1482" i="5"/>
  <c r="S1483" i="5"/>
  <c r="S1484" i="5"/>
  <c r="S1485" i="5"/>
  <c r="S1486" i="5"/>
  <c r="S1488" i="5"/>
  <c r="S1489" i="5"/>
  <c r="S1490" i="5"/>
  <c r="S1491" i="5"/>
  <c r="S1492" i="5"/>
  <c r="S1494" i="5"/>
  <c r="S1495" i="5"/>
  <c r="S1496" i="5"/>
  <c r="S1497" i="5"/>
  <c r="S1498" i="5"/>
  <c r="S1500" i="5"/>
  <c r="S1501" i="5"/>
  <c r="S1502" i="5"/>
  <c r="S1504" i="5"/>
  <c r="S1505" i="5"/>
  <c r="S1506" i="5"/>
  <c r="S1507" i="5"/>
  <c r="S1508" i="5"/>
  <c r="S1510" i="5"/>
  <c r="S1511" i="5"/>
  <c r="S1512" i="5"/>
  <c r="S1513" i="5"/>
  <c r="S1514" i="5"/>
  <c r="S1515" i="5"/>
  <c r="S1516" i="5"/>
  <c r="S1517" i="5"/>
  <c r="S1518" i="5"/>
  <c r="S1519" i="5"/>
  <c r="S1520" i="5"/>
  <c r="S1522" i="5"/>
  <c r="S1524" i="5"/>
  <c r="S1526" i="5"/>
  <c r="S1528" i="5"/>
  <c r="S1530" i="5"/>
  <c r="S1531" i="5"/>
  <c r="S1532" i="5"/>
  <c r="S1534" i="5"/>
  <c r="S1536" i="5"/>
  <c r="S1537" i="5"/>
  <c r="S1538" i="5"/>
  <c r="S1539" i="5"/>
  <c r="S1540" i="5"/>
  <c r="S1542" i="5"/>
  <c r="S1544" i="5"/>
  <c r="S1545" i="5"/>
  <c r="S1546" i="5"/>
  <c r="S1547" i="5"/>
  <c r="S1549" i="5"/>
  <c r="S1550" i="5"/>
  <c r="S1551" i="5"/>
  <c r="S1552" i="5"/>
  <c r="S1553" i="5"/>
  <c r="S1554" i="5"/>
  <c r="S1555" i="5"/>
  <c r="S1556" i="5"/>
  <c r="S1557" i="5"/>
  <c r="S1558" i="5"/>
  <c r="S1559" i="5"/>
  <c r="S1560" i="5"/>
  <c r="S1561" i="5"/>
  <c r="S1562" i="5"/>
  <c r="S1563" i="5"/>
  <c r="S1564" i="5"/>
  <c r="S1565" i="5"/>
  <c r="S1566" i="5"/>
  <c r="S1567" i="5"/>
  <c r="S1569" i="5"/>
  <c r="S1570" i="5"/>
  <c r="S1571" i="5"/>
  <c r="S1573" i="5"/>
  <c r="S1574" i="5"/>
  <c r="S1575" i="5"/>
  <c r="S1576" i="5"/>
  <c r="S1577" i="5"/>
  <c r="S1578" i="5"/>
  <c r="S1579" i="5"/>
  <c r="S1581" i="5"/>
  <c r="S1582" i="5"/>
  <c r="S1583" i="5"/>
  <c r="S1586" i="5"/>
  <c r="S1587" i="5"/>
  <c r="S1588" i="5"/>
  <c r="S1589" i="5"/>
  <c r="S1590" i="5"/>
  <c r="S1591" i="5"/>
  <c r="S1592" i="5"/>
  <c r="S1593" i="5"/>
  <c r="S1594" i="5"/>
  <c r="S1595" i="5"/>
  <c r="S1596" i="5"/>
  <c r="S1597" i="5"/>
  <c r="S1598" i="5"/>
  <c r="S1599" i="5"/>
  <c r="S1601" i="5"/>
  <c r="S1602" i="5"/>
  <c r="S1603" i="5"/>
  <c r="S1605" i="5"/>
  <c r="S1606" i="5"/>
  <c r="S1607" i="5"/>
  <c r="S1608" i="5"/>
  <c r="S1609" i="5"/>
  <c r="S1610" i="5"/>
  <c r="S1611" i="5"/>
  <c r="S1613" i="5"/>
  <c r="S1614" i="5"/>
  <c r="S1615" i="5"/>
  <c r="S1616" i="5"/>
  <c r="S1618" i="5"/>
  <c r="S1619" i="5"/>
  <c r="S1621" i="5"/>
  <c r="S1622" i="5"/>
  <c r="S1623" i="5"/>
  <c r="S1624" i="5"/>
  <c r="S1625" i="5"/>
  <c r="S1626" i="5"/>
  <c r="S1627" i="5"/>
  <c r="S1628" i="5"/>
  <c r="S1629" i="5"/>
  <c r="S1630" i="5"/>
  <c r="S1632" i="5"/>
  <c r="S1633" i="5"/>
  <c r="S1634" i="5"/>
  <c r="S1637" i="5"/>
  <c r="S1638" i="5"/>
  <c r="S1640" i="5"/>
  <c r="S1641" i="5"/>
  <c r="S1642" i="5"/>
  <c r="S1643" i="5"/>
  <c r="S1644" i="5"/>
  <c r="S1645" i="5"/>
  <c r="S1646" i="5"/>
  <c r="S1648" i="5"/>
  <c r="S1649" i="5"/>
  <c r="S1650" i="5"/>
  <c r="S1653" i="5"/>
  <c r="S1654" i="5"/>
  <c r="S1656" i="5"/>
  <c r="S1657" i="5"/>
  <c r="S1658" i="5"/>
  <c r="S1659" i="5"/>
  <c r="S1660" i="5"/>
  <c r="S1661" i="5"/>
  <c r="S1662" i="5"/>
  <c r="S1664" i="5"/>
  <c r="S1665" i="5"/>
  <c r="S1666" i="5"/>
  <c r="S1667" i="5"/>
  <c r="S1670" i="5"/>
  <c r="S1671" i="5"/>
  <c r="S1672" i="5"/>
  <c r="S1673" i="5"/>
  <c r="S1674" i="5"/>
  <c r="S1675" i="5"/>
  <c r="S1677" i="5"/>
  <c r="S1678" i="5"/>
  <c r="S1681" i="5"/>
  <c r="S1682" i="5"/>
  <c r="S1684" i="5"/>
  <c r="S1685" i="5"/>
  <c r="S1686" i="5"/>
  <c r="S1688" i="5"/>
  <c r="S1689" i="5"/>
  <c r="S1690" i="5"/>
  <c r="S1693" i="5"/>
  <c r="S1694" i="5"/>
  <c r="S1695" i="5"/>
  <c r="S1696" i="5"/>
  <c r="S1697" i="5"/>
  <c r="S1698" i="5"/>
  <c r="S1699" i="5"/>
  <c r="S1700" i="5"/>
  <c r="S1701" i="5"/>
  <c r="S1702" i="5"/>
  <c r="S1704" i="5"/>
  <c r="S1705" i="5"/>
  <c r="S1706" i="5"/>
  <c r="S1710" i="5"/>
  <c r="S1711" i="5"/>
  <c r="S1712" i="5"/>
  <c r="S1713" i="5"/>
  <c r="S1714" i="5"/>
  <c r="S1715" i="5"/>
  <c r="S1716" i="5"/>
  <c r="S1717" i="5"/>
  <c r="S1718" i="5"/>
  <c r="S1719" i="5"/>
  <c r="S1720" i="5"/>
  <c r="S1721" i="5"/>
  <c r="S1722" i="5"/>
  <c r="S1726" i="5"/>
  <c r="S1728" i="5"/>
  <c r="S1729" i="5"/>
  <c r="S1730" i="5"/>
  <c r="S1734" i="5"/>
  <c r="S1735" i="5"/>
  <c r="S1736" i="5"/>
  <c r="S1738" i="5"/>
  <c r="S1741" i="5"/>
  <c r="S1742" i="5"/>
  <c r="S1743" i="5"/>
  <c r="S1744" i="5"/>
  <c r="S1745" i="5"/>
  <c r="S1746" i="5"/>
  <c r="S1747" i="5"/>
  <c r="S1748" i="5"/>
  <c r="S1749" i="5"/>
  <c r="S1750" i="5"/>
  <c r="S1752" i="5"/>
  <c r="S1754" i="5"/>
  <c r="S1756" i="5"/>
  <c r="S1758" i="5"/>
  <c r="S1759" i="5"/>
  <c r="S1760" i="5"/>
  <c r="S1761" i="5"/>
  <c r="S1762" i="5"/>
  <c r="S1763" i="5"/>
  <c r="S1764" i="5"/>
  <c r="S1765" i="5"/>
  <c r="S1766" i="5"/>
  <c r="S1767" i="5"/>
  <c r="S1768" i="5"/>
  <c r="S1770" i="5"/>
  <c r="S1772" i="5"/>
  <c r="S1773" i="5"/>
  <c r="S1774" i="5"/>
  <c r="S1775" i="5"/>
  <c r="S1776" i="5"/>
  <c r="S1778" i="5"/>
  <c r="S1779" i="5"/>
  <c r="S1780" i="5"/>
  <c r="S1781" i="5"/>
  <c r="S1782" i="5"/>
  <c r="S1784" i="5"/>
  <c r="S1785" i="5"/>
  <c r="S1788" i="5"/>
  <c r="S1789" i="5"/>
  <c r="S1791" i="5"/>
  <c r="S1792" i="5"/>
  <c r="S1793" i="5"/>
  <c r="S1794" i="5"/>
  <c r="S1795" i="5"/>
  <c r="S1796" i="5"/>
  <c r="S1797" i="5"/>
  <c r="S1800" i="5"/>
  <c r="S1801" i="5"/>
  <c r="S1804" i="5"/>
  <c r="S1806" i="5"/>
  <c r="S1807" i="5"/>
  <c r="S1808" i="5"/>
  <c r="S1809" i="5"/>
  <c r="S1812" i="5"/>
  <c r="S1813" i="5"/>
  <c r="S1814" i="5"/>
  <c r="S1816" i="5"/>
  <c r="S1817" i="5"/>
  <c r="S1819" i="5"/>
  <c r="S1820" i="5"/>
  <c r="S1821" i="5"/>
  <c r="S1822" i="5"/>
  <c r="S1823" i="5"/>
  <c r="S1824" i="5"/>
  <c r="S1825" i="5"/>
  <c r="S1826" i="5"/>
  <c r="S1833" i="5"/>
  <c r="S1834" i="5"/>
  <c r="S1835" i="5"/>
  <c r="S1836" i="5"/>
  <c r="S1838" i="5"/>
  <c r="S1839" i="5"/>
  <c r="S1840" i="5"/>
  <c r="S1841" i="5"/>
  <c r="S1842" i="5"/>
  <c r="S1843" i="5"/>
  <c r="S1844" i="5"/>
  <c r="S1845" i="5"/>
  <c r="S1848" i="5"/>
  <c r="S1849" i="5"/>
  <c r="S1850" i="5"/>
  <c r="S1852" i="5"/>
  <c r="S1853" i="5"/>
  <c r="S1855" i="5"/>
  <c r="S1856" i="5"/>
  <c r="S1857" i="5"/>
  <c r="S1859" i="5"/>
  <c r="S1860" i="5"/>
  <c r="S1861" i="5"/>
  <c r="S1863" i="5"/>
  <c r="S1864" i="5"/>
  <c r="S1865" i="5"/>
  <c r="S1868" i="5"/>
  <c r="S1869" i="5"/>
  <c r="S1870" i="5"/>
  <c r="S1871" i="5"/>
  <c r="S1872" i="5"/>
  <c r="S1873" i="5"/>
  <c r="S1874" i="5"/>
  <c r="S1876" i="5"/>
  <c r="S1877" i="5"/>
  <c r="S1878" i="5"/>
  <c r="S1880" i="5"/>
  <c r="S1881" i="5"/>
  <c r="S1883" i="5"/>
  <c r="S1884" i="5"/>
  <c r="S1885" i="5"/>
  <c r="S1886" i="5"/>
  <c r="S1887" i="5"/>
  <c r="S1888" i="5"/>
  <c r="S1889" i="5"/>
  <c r="S1891" i="5"/>
  <c r="S1892" i="5"/>
  <c r="S1893" i="5"/>
  <c r="S1894" i="5"/>
  <c r="S1896" i="5"/>
  <c r="S1897" i="5"/>
  <c r="S1898" i="5"/>
  <c r="S1899" i="5"/>
  <c r="S1900" i="5"/>
  <c r="S1901" i="5"/>
  <c r="S1902" i="5"/>
  <c r="S1903" i="5"/>
  <c r="S1904" i="5"/>
  <c r="S1905" i="5"/>
  <c r="S1907" i="5"/>
  <c r="S1908" i="5"/>
  <c r="S1909" i="5"/>
  <c r="S1910" i="5"/>
  <c r="S1911" i="5"/>
  <c r="S1912" i="5"/>
  <c r="S1913" i="5"/>
  <c r="S1914" i="5"/>
  <c r="S1916" i="5"/>
  <c r="S1917" i="5"/>
  <c r="S1918" i="5"/>
  <c r="S1919" i="5"/>
  <c r="S1920" i="5"/>
  <c r="S1921" i="5"/>
  <c r="S1922" i="5"/>
  <c r="S1923" i="5"/>
  <c r="S1924" i="5"/>
  <c r="S1925" i="5"/>
  <c r="S1927" i="5"/>
  <c r="S1930" i="5"/>
  <c r="S1931" i="5"/>
  <c r="S1933" i="5"/>
  <c r="S1937" i="5"/>
  <c r="S1938" i="5"/>
  <c r="S1939" i="5"/>
  <c r="S1941" i="5"/>
  <c r="S1943" i="5"/>
  <c r="S1945" i="5"/>
  <c r="S1949" i="5"/>
  <c r="S1950" i="5"/>
  <c r="S1953" i="5"/>
  <c r="S1954" i="5"/>
  <c r="S1957" i="5"/>
  <c r="S1958" i="5"/>
  <c r="S1961" i="5"/>
  <c r="S1962" i="5"/>
  <c r="S1963" i="5"/>
  <c r="S1965" i="5"/>
  <c r="S1967" i="5"/>
  <c r="S1970" i="5"/>
  <c r="S1973" i="5"/>
  <c r="S1974" i="5"/>
  <c r="S1977" i="5"/>
  <c r="S1979" i="5"/>
  <c r="S1981" i="5"/>
  <c r="S1982" i="5"/>
  <c r="S1985" i="5"/>
  <c r="S1986" i="5"/>
  <c r="S1987" i="5"/>
  <c r="S1989" i="5"/>
  <c r="S1993" i="5"/>
  <c r="S1994" i="5"/>
  <c r="S1997" i="5"/>
  <c r="S2005" i="5"/>
  <c r="S2006" i="5"/>
  <c r="S2009" i="5"/>
  <c r="S2010" i="5"/>
  <c r="S2013" i="5"/>
  <c r="S2014" i="5"/>
  <c r="S2015" i="5"/>
  <c r="S2017" i="5"/>
  <c r="S2018" i="5"/>
  <c r="S2019" i="5"/>
  <c r="S2021" i="5"/>
  <c r="S2022" i="5"/>
  <c r="S2025" i="5"/>
  <c r="S2026" i="5"/>
  <c r="S2029" i="5"/>
  <c r="S2031" i="5"/>
  <c r="S2034" i="5"/>
  <c r="S2035" i="5"/>
  <c r="S2037" i="5"/>
  <c r="S2038" i="5"/>
  <c r="S2039" i="5"/>
  <c r="S2041" i="5"/>
  <c r="S2043" i="5"/>
  <c r="S2045" i="5"/>
  <c r="S2046" i="5"/>
  <c r="S2047" i="5"/>
  <c r="S2049" i="5"/>
  <c r="S2051" i="5"/>
  <c r="S2056" i="5"/>
  <c r="S2058" i="5"/>
  <c r="S2059" i="5"/>
  <c r="S2060" i="5"/>
  <c r="S2064" i="5"/>
  <c r="S2066" i="5"/>
  <c r="S2067" i="5"/>
  <c r="S2068" i="5"/>
  <c r="S2070" i="5"/>
  <c r="S2072" i="5"/>
  <c r="S2074" i="5"/>
  <c r="S2075" i="5"/>
  <c r="S2076" i="5"/>
  <c r="S2079" i="5"/>
  <c r="S2080" i="5"/>
  <c r="S2083" i="5"/>
  <c r="S2084" i="5"/>
  <c r="S2091" i="5"/>
  <c r="S2095" i="5"/>
  <c r="S2099" i="5"/>
  <c r="S2100" i="5"/>
  <c r="S2103" i="5"/>
  <c r="S2104" i="5"/>
  <c r="S2107" i="5"/>
  <c r="S2112" i="5"/>
  <c r="S2115" i="5"/>
  <c r="S2116" i="5"/>
  <c r="S2118" i="5"/>
  <c r="S2123" i="5"/>
  <c r="S2127" i="5"/>
  <c r="S2129" i="5"/>
  <c r="S2131" i="5"/>
  <c r="S2138" i="5"/>
  <c r="S2140" i="5"/>
  <c r="S2168" i="5"/>
  <c r="S2172" i="5"/>
  <c r="S2175" i="5"/>
  <c r="S2176" i="5"/>
  <c r="S2206" i="5"/>
  <c r="S2212" i="5"/>
  <c r="S2214" i="5"/>
  <c r="S2218" i="5"/>
  <c r="S2220" i="5"/>
  <c r="S2222" i="5"/>
  <c r="S2230" i="5"/>
  <c r="S2232" i="5"/>
  <c r="S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H2281" i="5"/>
  <c r="I2281" i="5"/>
  <c r="G2281" i="5"/>
  <c r="F2281" i="5"/>
  <c r="R2281" i="5"/>
  <c r="J2281" i="5"/>
  <c r="E2281" i="5"/>
  <c r="X2281" i="5" s="1"/>
  <c r="V2282" i="5"/>
  <c r="V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V2289" i="5"/>
  <c r="V2290" i="5"/>
  <c r="H2291" i="5"/>
  <c r="G2291" i="5"/>
  <c r="I2291" i="5"/>
  <c r="J2291" i="5"/>
  <c r="R2291" i="5"/>
  <c r="F2291" i="5"/>
  <c r="E2291" i="5"/>
  <c r="X2291" i="5" s="1"/>
  <c r="V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V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R2318" i="5"/>
  <c r="G2318" i="5"/>
  <c r="H2318" i="5"/>
  <c r="F2318" i="5"/>
  <c r="J2318" i="5"/>
  <c r="I2318" i="5"/>
  <c r="E2318" i="5"/>
  <c r="X2318" i="5" s="1"/>
  <c r="V2319" i="5"/>
  <c r="G2320" i="5"/>
  <c r="J2320" i="5"/>
  <c r="R2320" i="5"/>
  <c r="F2320" i="5"/>
  <c r="H2320" i="5"/>
  <c r="I2320" i="5"/>
  <c r="E2320" i="5"/>
  <c r="X2320" i="5" s="1"/>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G2380" i="5"/>
  <c r="J2380" i="5"/>
  <c r="F2380" i="5"/>
  <c r="R2380" i="5"/>
  <c r="I2380" i="5"/>
  <c r="H2380" i="5"/>
  <c r="E2380" i="5"/>
  <c r="X2380" i="5" s="1"/>
  <c r="V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V2389" i="5"/>
  <c r="R2390" i="5"/>
  <c r="J2390" i="5"/>
  <c r="G2390" i="5"/>
  <c r="F2390" i="5"/>
  <c r="I2390" i="5"/>
  <c r="H2390" i="5"/>
  <c r="E2390" i="5"/>
  <c r="X2390" i="5" s="1"/>
  <c r="G2391" i="5"/>
  <c r="F2391" i="5"/>
  <c r="I2391" i="5"/>
  <c r="J2391" i="5"/>
  <c r="R2391" i="5"/>
  <c r="H2391" i="5"/>
  <c r="E2391" i="5"/>
  <c r="X2391" i="5"/>
  <c r="I2392" i="5"/>
  <c r="R2392" i="5"/>
  <c r="G2392" i="5"/>
  <c r="F2392" i="5"/>
  <c r="H2392" i="5"/>
  <c r="J2392" i="5"/>
  <c r="E2392" i="5"/>
  <c r="X2392" i="5"/>
  <c r="V2393" i="5"/>
  <c r="G2394" i="5"/>
  <c r="H2394" i="5"/>
  <c r="I2394" i="5"/>
  <c r="J2394" i="5"/>
  <c r="R2394" i="5"/>
  <c r="F2394" i="5"/>
  <c r="E2394" i="5"/>
  <c r="X2394" i="5" s="1"/>
  <c r="V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V2401" i="5"/>
  <c r="V2402" i="5"/>
  <c r="R2403" i="5"/>
  <c r="G2403" i="5"/>
  <c r="J2403" i="5"/>
  <c r="I2403" i="5"/>
  <c r="F2403" i="5"/>
  <c r="H2403" i="5"/>
  <c r="E2403" i="5"/>
  <c r="X2403" i="5" s="1"/>
  <c r="R2404" i="5"/>
  <c r="H2404" i="5"/>
  <c r="J2404" i="5"/>
  <c r="G2404" i="5"/>
  <c r="I2404" i="5"/>
  <c r="F2404" i="5"/>
  <c r="E2404" i="5"/>
  <c r="X2404" i="5" s="1"/>
  <c r="V2405" i="5"/>
  <c r="V2406" i="5"/>
  <c r="I2407" i="5"/>
  <c r="J2407" i="5"/>
  <c r="F2407" i="5"/>
  <c r="G2407" i="5"/>
  <c r="R2407" i="5"/>
  <c r="H2407" i="5"/>
  <c r="E2407" i="5"/>
  <c r="X2407" i="5" s="1"/>
  <c r="G2408" i="5"/>
  <c r="F2408" i="5"/>
  <c r="H2408" i="5"/>
  <c r="I2408" i="5"/>
  <c r="J2408" i="5"/>
  <c r="R2408" i="5"/>
  <c r="E2408" i="5"/>
  <c r="X2408" i="5" s="1"/>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V2418" i="5"/>
  <c r="F2419" i="5"/>
  <c r="G2419" i="5"/>
  <c r="I2419" i="5"/>
  <c r="J2419" i="5"/>
  <c r="H2419" i="5"/>
  <c r="R2419" i="5"/>
  <c r="E2419" i="5"/>
  <c r="X2419" i="5" s="1"/>
  <c r="G2420" i="5"/>
  <c r="F2420" i="5"/>
  <c r="H2420" i="5"/>
  <c r="I2420" i="5"/>
  <c r="J2420" i="5"/>
  <c r="R2420" i="5"/>
  <c r="E2420" i="5"/>
  <c r="X2420" i="5" s="1"/>
  <c r="V2421"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V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V2439"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V2463" i="5"/>
  <c r="G2464" i="5"/>
  <c r="R2464" i="5"/>
  <c r="H2464" i="5"/>
  <c r="F2464" i="5"/>
  <c r="I2464" i="5"/>
  <c r="J2464" i="5"/>
  <c r="E2464" i="5"/>
  <c r="X2464" i="5" s="1"/>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G1040" i="5"/>
  <c r="J1040" i="5"/>
  <c r="I1040" i="5"/>
  <c r="R1040" i="5"/>
  <c r="F1040" i="5"/>
  <c r="H1040" i="5"/>
  <c r="E1040" i="5"/>
  <c r="X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s="1"/>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s="1"/>
  <c r="H2480" i="5"/>
  <c r="I2480" i="5"/>
  <c r="F2480" i="5"/>
  <c r="G2480" i="5"/>
  <c r="J2480" i="5"/>
  <c r="R2480" i="5"/>
  <c r="E2480" i="5"/>
  <c r="X2480" i="5" s="1"/>
  <c r="B51" i="4"/>
  <c r="A35" i="6" s="1"/>
  <c r="B69" i="4"/>
  <c r="A50" i="6" s="1"/>
  <c r="B63" i="4"/>
  <c r="A45" i="6" s="1"/>
  <c r="A25" i="6"/>
  <c r="B35" i="4"/>
  <c r="A22" i="6" s="1"/>
  <c r="H20" i="6"/>
  <c r="D20" i="6"/>
  <c r="D17" i="6"/>
  <c r="G22" i="6"/>
  <c r="H22" i="6"/>
  <c r="F27" i="6"/>
  <c r="B42" i="6"/>
  <c r="G42" i="6"/>
  <c r="B37" i="6"/>
  <c r="G37" i="6"/>
  <c r="C17" i="6"/>
  <c r="B27" i="6"/>
  <c r="G27" i="6"/>
  <c r="B21" i="6"/>
  <c r="B31" i="6"/>
  <c r="G31" i="6"/>
  <c r="B41" i="6"/>
  <c r="G41" i="6"/>
  <c r="B46" i="6"/>
  <c r="G46" i="6"/>
  <c r="F26" i="6"/>
  <c r="G16" i="6"/>
  <c r="H16" i="6"/>
  <c r="F66" i="6"/>
  <c r="F50" i="6"/>
  <c r="F30" i="6"/>
  <c r="H30" i="6"/>
  <c r="D30" i="6"/>
  <c r="F45" i="6"/>
  <c r="H25" i="6"/>
  <c r="D25" i="6"/>
  <c r="F40" i="6"/>
  <c r="H40" i="6"/>
  <c r="D40" i="6"/>
  <c r="F35" i="6"/>
  <c r="H35" i="6"/>
  <c r="D35" i="6"/>
  <c r="D15" i="6"/>
  <c r="K66" i="6"/>
  <c r="B68" i="4"/>
  <c r="A49" i="6" s="1"/>
  <c r="B50" i="6"/>
  <c r="G50" i="6"/>
  <c r="C20" i="6"/>
  <c r="A24" i="6"/>
  <c r="B62" i="4"/>
  <c r="A44" i="6" s="1"/>
  <c r="B34" i="4"/>
  <c r="A21" i="6" s="1"/>
  <c r="B50" i="4"/>
  <c r="A34" i="6" s="1"/>
  <c r="B45" i="6"/>
  <c r="G45" i="6"/>
  <c r="B75" i="4"/>
  <c r="A54" i="6" s="1"/>
  <c r="C15" i="6"/>
  <c r="B77" i="4"/>
  <c r="A55" i="6" s="1"/>
  <c r="B43" i="4"/>
  <c r="A28" i="6" s="1"/>
  <c r="B31" i="4"/>
  <c r="A18" i="6" s="1"/>
  <c r="D14" i="6"/>
  <c r="F44" i="6"/>
  <c r="H44" i="6"/>
  <c r="D44" i="6"/>
  <c r="F29" i="6"/>
  <c r="H29" i="6"/>
  <c r="D29" i="6"/>
  <c r="F49" i="6"/>
  <c r="C29" i="6"/>
  <c r="C2" i="6"/>
  <c r="B2" i="6"/>
  <c r="B67" i="4"/>
  <c r="A48" i="6" s="1"/>
  <c r="B89" i="4"/>
  <c r="A63" i="6" s="1"/>
  <c r="B37" i="4"/>
  <c r="A23" i="6" s="1"/>
  <c r="B83" i="4"/>
  <c r="A59" i="6" s="1"/>
  <c r="B79" i="4"/>
  <c r="A57" i="6" s="1"/>
  <c r="B85" i="4"/>
  <c r="A60" i="6" s="1"/>
  <c r="B55" i="4"/>
  <c r="A38" i="6" s="1"/>
  <c r="F39" i="6"/>
  <c r="D31" i="4"/>
  <c r="D37" i="4"/>
  <c r="D74" i="4"/>
  <c r="B39" i="6"/>
  <c r="G39" i="6"/>
  <c r="B34" i="6"/>
  <c r="G34" i="6"/>
  <c r="H34" i="6"/>
  <c r="B24" i="6"/>
  <c r="G24" i="6"/>
  <c r="H24" i="6"/>
  <c r="B49" i="6"/>
  <c r="G49" i="6"/>
  <c r="G19" i="6"/>
  <c r="F19" i="6"/>
  <c r="G69" i="6" a="1"/>
  <c r="G69" i="6" s="1"/>
  <c r="C8" i="6"/>
  <c r="D61" i="4"/>
  <c r="D49" i="4"/>
  <c r="G61" i="4"/>
  <c r="D67" i="4"/>
  <c r="G31" i="4"/>
  <c r="B32" i="4"/>
  <c r="A19" i="6" s="1"/>
  <c r="D55" i="4"/>
  <c r="H6" i="6"/>
  <c r="D6" i="6"/>
  <c r="F69" i="6"/>
  <c r="B59" i="4"/>
  <c r="A42" i="6" s="1"/>
  <c r="G5" i="6"/>
  <c r="H5" i="6"/>
  <c r="D5" i="6"/>
  <c r="B71" i="4"/>
  <c r="A52" i="6" s="1"/>
  <c r="F64" i="6"/>
  <c r="G37" i="4"/>
  <c r="B65" i="4"/>
  <c r="A47" i="6" s="1"/>
  <c r="G43" i="4"/>
  <c r="B53" i="4"/>
  <c r="A37" i="6" s="1"/>
  <c r="C4" i="6"/>
  <c r="B33" i="4"/>
  <c r="A20" i="6" s="1"/>
  <c r="A15" i="6"/>
  <c r="C40" i="6"/>
  <c r="C30" i="6"/>
  <c r="D22" i="6"/>
  <c r="K68" i="6"/>
  <c r="C22" i="6"/>
  <c r="F42" i="6"/>
  <c r="H42" i="6"/>
  <c r="F47" i="6"/>
  <c r="H47" i="6"/>
  <c r="F37" i="6"/>
  <c r="H37" i="6"/>
  <c r="H27" i="6"/>
  <c r="F32" i="6"/>
  <c r="H32" i="6"/>
  <c r="F68" i="6"/>
  <c r="F52" i="6"/>
  <c r="H52" i="6"/>
  <c r="F54" i="6"/>
  <c r="F59" i="6"/>
  <c r="H59" i="6"/>
  <c r="B36" i="6"/>
  <c r="G36" i="6"/>
  <c r="G21" i="6"/>
  <c r="H21" i="6"/>
  <c r="B51" i="6"/>
  <c r="G51" i="6"/>
  <c r="D16" i="6"/>
  <c r="B26" i="6"/>
  <c r="G26" i="6"/>
  <c r="H26" i="6"/>
  <c r="C16" i="6"/>
  <c r="F46" i="6"/>
  <c r="H46" i="6"/>
  <c r="F31" i="6"/>
  <c r="H31" i="6"/>
  <c r="F41" i="6"/>
  <c r="H41" i="6"/>
  <c r="F67" i="6"/>
  <c r="F51" i="6"/>
  <c r="F36" i="6"/>
  <c r="H45" i="6"/>
  <c r="H50" i="6"/>
  <c r="D34" i="6"/>
  <c r="D24" i="6"/>
  <c r="H39" i="6"/>
  <c r="H49" i="6"/>
  <c r="H19" i="6"/>
  <c r="F60" i="6"/>
  <c r="H60" i="6"/>
  <c r="F62" i="6"/>
  <c r="H62" i="6"/>
  <c r="F58" i="6"/>
  <c r="H58" i="6"/>
  <c r="F55" i="6"/>
  <c r="C5" i="6"/>
  <c r="H51" i="6"/>
  <c r="H54" i="6"/>
  <c r="C54" i="6"/>
  <c r="F63" i="6"/>
  <c r="H63" i="6"/>
  <c r="D63" i="6"/>
  <c r="H36" i="6"/>
  <c r="D36" i="6"/>
  <c r="F57" i="6"/>
  <c r="H57" i="6"/>
  <c r="D27" i="6"/>
  <c r="D32" i="6"/>
  <c r="D37" i="6"/>
  <c r="D47" i="6"/>
  <c r="D42" i="6"/>
  <c r="D52" i="6"/>
  <c r="D26" i="6"/>
  <c r="C26" i="6"/>
  <c r="D21" i="6"/>
  <c r="D46" i="6"/>
  <c r="C46" i="6"/>
  <c r="D51" i="6"/>
  <c r="K67" i="6"/>
  <c r="D41" i="6"/>
  <c r="C41" i="6"/>
  <c r="D31" i="6"/>
  <c r="D45" i="6"/>
  <c r="D50" i="6"/>
  <c r="C50" i="6"/>
  <c r="F56" i="6"/>
  <c r="H56" i="6"/>
  <c r="H55" i="6"/>
  <c r="D62" i="6"/>
  <c r="D57" i="6"/>
  <c r="C57" i="6"/>
  <c r="D60" i="6"/>
  <c r="D54" i="6"/>
  <c r="D19" i="6"/>
  <c r="K65" i="6"/>
  <c r="C19" i="6"/>
  <c r="D49" i="6"/>
  <c r="D39" i="6"/>
  <c r="C39" i="6"/>
  <c r="D58" i="6"/>
  <c r="D59" i="6"/>
  <c r="C59" i="6"/>
  <c r="C36" i="6"/>
  <c r="D55" i="6"/>
  <c r="C55" i="6"/>
  <c r="D56" i="6"/>
  <c r="C56" i="6"/>
  <c r="S204" i="5"/>
  <c r="S141" i="5"/>
  <c r="S28" i="5"/>
  <c r="S180" i="5"/>
  <c r="S93" i="5"/>
  <c r="S220" i="5"/>
  <c r="T34" i="5"/>
  <c r="G64" i="6" a="1"/>
  <c r="C12" i="6" l="1"/>
  <c r="B52" i="4"/>
  <c r="A36" i="6" s="1"/>
  <c r="A26" i="6"/>
  <c r="B58" i="4"/>
  <c r="A41" i="6" s="1"/>
  <c r="B64" i="4"/>
  <c r="A46" i="6" s="1"/>
  <c r="G68" i="6"/>
  <c r="H68" i="6" s="1"/>
  <c r="D68" i="6" s="1"/>
  <c r="G74" i="4"/>
  <c r="G67" i="4"/>
  <c r="G55" i="4"/>
  <c r="AB246" i="5"/>
  <c r="T246" i="5"/>
  <c r="G67" i="6"/>
  <c r="H67" i="6" s="1"/>
  <c r="G65" i="6"/>
  <c r="H65" i="6" s="1"/>
  <c r="G66" i="6"/>
  <c r="H66" i="6" s="1"/>
  <c r="C69" i="6"/>
  <c r="G64" i="6"/>
  <c r="H69" i="6"/>
  <c r="T220" i="5"/>
  <c r="T93" i="5"/>
  <c r="T180" i="5"/>
  <c r="T28" i="5"/>
  <c r="T141" i="5"/>
  <c r="T204" i="5"/>
  <c r="C68" i="6" l="1"/>
  <c r="D66" i="6"/>
  <c r="C66" i="6"/>
  <c r="C65" i="6"/>
  <c r="D65" i="6"/>
  <c r="D67" i="6"/>
  <c r="C67" i="6"/>
  <c r="B64" i="6"/>
  <c r="H64" i="6"/>
  <c r="D64" i="6" l="1"/>
  <c r="C64"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<sst xmlns="http://schemas.openxmlformats.org/spreadsheetml/2006/main" count="24821" uniqueCount="15985">
  <si>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</si>
  <si>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</si>
  <si>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</si>
  <si>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</si>
  <si>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</si>
  <si>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</si>
  <si>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</si>
  <si>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</si>
  <si>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</si>
  <si>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</si>
  <si>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</si>
  <si>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</si>
  <si>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</si>
  <si>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</si>
  <si>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</si>
  <si>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</si>
  <si>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</si>
  <si>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</si>
  <si>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</si>
  <si>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</si>
  <si>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</si>
  <si>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</si>
  <si>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</si>
  <si>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</si>
  <si>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</si>
  <si>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</si>
  <si>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</si>
  <si>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</si>
  <si>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</si>
  <si>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</si>
  <si>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</si>
  <si>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</si>
  <si>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</si>
  <si>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</si>
  <si>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</si>
  <si>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</si>
  <si>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</si>
  <si>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</si>
  <si>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</si>
  <si>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</si>
  <si>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</si>
  <si>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</si>
  <si>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</si>
  <si>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</si>
  <si>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</si>
  <si>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</si>
  <si>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</si>
  <si>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</si>
  <si>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</si>
  <si>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</si>
  <si>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</si>
  <si>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</si>
  <si>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</si>
  <si>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</si>
  <si>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</si>
  <si>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</si>
  <si>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</si>
  <si>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</si>
  <si>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</si>
  <si>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</si>
  <si>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</si>
  <si>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</si>
  <si>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</si>
  <si>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</si>
  <si>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</si>
  <si>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</si>
  <si>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</si>
  <si>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</si>
  <si>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</si>
  <si>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</si>
  <si>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</si>
  <si>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</si>
  <si>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</si>
  <si>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</si>
  <si>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</si>
  <si>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</si>
  <si>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</si>
  <si>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</si>
  <si>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</si>
  <si>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</si>
  <si>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</si>
  <si>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</si>
  <si>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</si>
  <si>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</si>
  <si>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</si>
  <si>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</si>
  <si>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</si>
  <si>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</si>
  <si>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</si>
  <si>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</si>
  <si>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</si>
  <si>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</si>
  <si>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</si>
  <si>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</si>
  <si>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</si>
  <si>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</si>
  <si>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</si>
  <si>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</si>
  <si>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</si>
  <si>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</si>
  <si>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</si>
  <si>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</si>
  <si>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</si>
  <si>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</si>
  <si>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</si>
  <si>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</si>
  <si>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</si>
  <si>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</si>
  <si>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</si>
  <si>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</si>
  <si>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</si>
  <si>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</si>
  <si>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</si>
  <si>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</si>
  <si>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</si>
  <si>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</si>
  <si>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</si>
  <si>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</si>
  <si>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</si>
  <si>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</si>
  <si>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</si>
  <si>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</si>
  <si>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</si>
  <si>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</si>
  <si>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</si>
  <si>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</si>
  <si>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</si>
  <si>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</si>
  <si>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</si>
  <si>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</si>
  <si>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</si>
  <si>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</si>
  <si>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</si>
  <si>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</si>
  <si>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</si>
  <si>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</si>
  <si>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</si>
  <si>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</si>
  <si>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</si>
  <si>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</si>
  <si>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</si>
  <si>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</si>
  <si>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</si>
  <si>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</si>
  <si>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</si>
  <si>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</si>
  <si>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</si>
  <si>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</si>
  <si>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</si>
  <si>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</si>
  <si>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</si>
  <si>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</si>
  <si>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</si>
  <si>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</si>
  <si>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</si>
  <si>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</si>
  <si>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</si>
  <si>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</si>
  <si>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</si>
  <si>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</si>
  <si>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</si>
  <si>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</si>
  <si>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</si>
  <si>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</si>
  <si>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</si>
  <si>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</si>
  <si>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</si>
  <si>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</si>
  <si>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</si>
  <si>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</si>
  <si>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</si>
  <si>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</si>
  <si>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</si>
  <si>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</si>
  <si>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</si>
  <si>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</si>
  <si>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</si>
  <si>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</si>
  <si>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</si>
  <si>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</si>
  <si>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</si>
  <si>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</si>
  <si>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</si>
  <si>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</si>
  <si>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</si>
  <si>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</si>
  <si>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</si>
  <si>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</si>
  <si>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</si>
  <si>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</si>
  <si>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</si>
  <si>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</si>
  <si>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</si>
  <si>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</si>
  <si>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</si>
  <si>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</si>
  <si>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</si>
  <si>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</si>
  <si>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</si>
  <si>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</si>
  <si>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</si>
  <si>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</si>
  <si>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</si>
  <si>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</si>
  <si>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</si>
  <si>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</si>
  <si>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</si>
  <si>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</si>
  <si>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</si>
  <si>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</si>
  <si>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</si>
  <si>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</si>
  <si>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</si>
  <si>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</si>
  <si>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</si>
  <si>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</si>
  <si>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</si>
  <si>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</si>
  <si>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</si>
  <si>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</si>
  <si>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</si>
  <si>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</si>
  <si>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</si>
  <si>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</si>
  <si>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</si>
  <si>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</si>
  <si>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</si>
  <si>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</si>
  <si>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</si>
  <si>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</si>
  <si>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</si>
  <si>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</si>
  <si>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</si>
  <si>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</si>
  <si>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</si>
  <si>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</si>
  <si>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</si>
  <si>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</si>
  <si>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</si>
  <si>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</si>
  <si>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</si>
  <si>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</si>
  <si>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</si>
  <si>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</si>
  <si>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</si>
  <si>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</si>
  <si>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</si>
  <si>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</si>
  <si>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</si>
  <si>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</si>
  <si>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</si>
  <si>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</si>
  <si>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</si>
  <si>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</si>
  <si>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</si>
  <si>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</si>
  <si>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</si>
  <si>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</si>
  <si>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</si>
  <si>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</si>
  <si>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</si>
  <si>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</si>
  <si>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</si>
  <si>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</si>
  <si>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</si>
  <si>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</si>
  <si>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</si>
  <si>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</si>
  <si>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</si>
  <si>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</si>
  <si>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</si>
  <si>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</si>
  <si>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</si>
  <si>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</si>
  <si>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</si>
  <si>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</si>
  <si>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</si>
  <si>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</si>
  <si>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</si>
  <si>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</si>
  <si>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</si>
  <si>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</si>
  <si>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</si>
  <si>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</si>
  <si>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</si>
  <si>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</si>
  <si>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</si>
  <si>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</si>
  <si>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</si>
  <si>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</si>
  <si>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</si>
  <si>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</si>
  <si>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</si>
  <si>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</si>
  <si>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</si>
  <si>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</si>
  <si>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</si>
  <si>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</si>
  <si>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</si>
  <si>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</si>
  <si>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</si>
  <si>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</si>
  <si>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</si>
  <si>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</si>
  <si>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</si>
  <si>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</si>
  <si>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</si>
  <si>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</si>
  <si>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</si>
  <si>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</si>
  <si>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</si>
  <si>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</si>
  <si>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</si>
  <si>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</si>
  <si>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</si>
  <si>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</si>
  <si>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</si>
  <si>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</si>
  <si>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</si>
  <si>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</si>
  <si>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</si>
  <si>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</si>
  <si>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</si>
  <si>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</si>
  <si>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</si>
  <si>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</si>
  <si>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</si>
  <si>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</si>
  <si>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</si>
  <si>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</si>
  <si>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</si>
  <si>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</si>
  <si>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</si>
  <si>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</si>
  <si>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</si>
  <si>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</si>
  <si>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</si>
  <si>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</si>
  <si>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</si>
  <si>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</si>
  <si>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</si>
  <si>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</si>
  <si>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</si>
  <si>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</si>
  <si>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</si>
  <si>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</si>
  <si>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</si>
  <si>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</si>
  <si>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</si>
  <si>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</si>
  <si>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</si>
  <si>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</si>
  <si>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</si>
  <si>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</si>
  <si>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</si>
  <si>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</si>
  <si>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</si>
  <si>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</si>
  <si>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</si>
  <si>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</si>
  <si>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</si>
  <si>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</si>
  <si>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</si>
  <si>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</si>
  <si>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</si>
  <si>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</si>
  <si>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</si>
  <si>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</si>
  <si>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</si>
  <si>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</si>
  <si>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</si>
  <si>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</si>
  <si>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</si>
  <si>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</si>
  <si>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</si>
  <si>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</si>
  <si>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</si>
  <si>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</si>
  <si>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</si>
  <si>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</si>
  <si>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</si>
  <si>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</si>
  <si>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</si>
  <si>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</si>
  <si>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</si>
  <si>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</si>
  <si>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</si>
  <si>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</si>
  <si>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</si>
  <si>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</si>
  <si>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</si>
  <si>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</si>
  <si>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</si>
  <si>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</si>
  <si>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</si>
  <si>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</si>
  <si>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</si>
  <si>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</si>
  <si>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</si>
  <si>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</si>
  <si>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</si>
  <si>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</si>
  <si>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</si>
  <si>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</si>
  <si>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</si>
  <si>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</si>
  <si>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</si>
  <si>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</si>
  <si>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</si>
  <si>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</si>
  <si>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</si>
  <si>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</si>
  <si>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</si>
  <si>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</si>
  <si>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</si>
  <si>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</si>
  <si>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</si>
  <si>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</si>
  <si>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</si>
  <si>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</si>
  <si>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</si>
  <si>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</si>
  <si>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</si>
  <si>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</si>
  <si>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</si>
  <si>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</si>
  <si>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</si>
  <si>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</si>
  <si>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</si>
  <si>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</si>
  <si>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</si>
  <si>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</si>
  <si>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</si>
  <si>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</si>
  <si>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</si>
  <si>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</si>
  <si>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</si>
  <si>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</si>
  <si>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</si>
  <si>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</si>
  <si>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</si>
  <si>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</si>
  <si>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</si>
  <si>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</si>
  <si>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</si>
  <si>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</si>
  <si>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</si>
  <si>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</si>
  <si>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</si>
  <si>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</si>
  <si>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</si>
  <si>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</si>
  <si>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</si>
  <si>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</si>
  <si>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</si>
  <si>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</si>
  <si>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</si>
  <si>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</si>
  <si>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</si>
  <si>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</si>
  <si>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</si>
  <si>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</si>
  <si>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</si>
  <si>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</si>
  <si>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</si>
  <si>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</si>
  <si>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</si>
  <si>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</si>
  <si>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</si>
  <si>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</si>
  <si>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</si>
  <si>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</si>
  <si>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</si>
  <si>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</si>
  <si>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</si>
  <si>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</si>
  <si>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</si>
  <si>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</si>
  <si>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</si>
  <si>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</si>
  <si>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</si>
  <si>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</si>
  <si>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</si>
  <si>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</si>
  <si>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</si>
  <si>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</si>
  <si>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</si>
  <si>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</si>
  <si>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</si>
  <si>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</si>
  <si>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</si>
  <si>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</si>
  <si>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</si>
  <si>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</si>
  <si>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</si>
  <si>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</si>
  <si>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</si>
  <si>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</si>
  <si>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</si>
  <si>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</si>
  <si>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</si>
  <si>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</si>
  <si>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</si>
  <si>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</si>
  <si>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</si>
  <si>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</si>
  <si>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</si>
  <si>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</si>
  <si>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</si>
  <si>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</si>
  <si>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</si>
  <si>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</si>
  <si>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</si>
  <si>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</si>
  <si>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</si>
  <si>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</si>
  <si>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</si>
  <si>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</si>
  <si>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</si>
  <si>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</si>
  <si>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</si>
  <si>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</si>
  <si>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</si>
  <si>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</si>
  <si>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</si>
  <si>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</si>
  <si>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</si>
  <si>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</si>
  <si>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</si>
  <si>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</si>
  <si>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</si>
  <si>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</si>
  <si>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</si>
  <si>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</si>
  <si>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</si>
  <si>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</si>
  <si>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</si>
  <si>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</si>
  <si>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</si>
  <si>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</si>
  <si>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</si>
  <si>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</si>
  <si>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</si>
  <si>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</si>
  <si>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</si>
  <si>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</si>
  <si>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</si>
  <si>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</si>
  <si>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</si>
  <si>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</si>
  <si>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</si>
  <si>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</si>
  <si>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</si>
  <si>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</si>
  <si>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</si>
  <si>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</si>
  <si>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</si>
  <si>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</si>
  <si>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</si>
  <si>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</si>
  <si>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</si>
  <si>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</si>
  <si>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</si>
  <si>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</si>
  <si>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</si>
  <si>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</si>
  <si>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</si>
  <si>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</si>
  <si>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</si>
  <si>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</si>
  <si>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</si>
  <si>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</si>
  <si>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</si>
  <si>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</si>
  <si>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</si>
  <si>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</si>
  <si>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</si>
  <si>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</si>
  <si>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</si>
  <si>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</si>
  <si>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</si>
  <si>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</si>
  <si>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</si>
  <si>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</si>
  <si>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</si>
  <si>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</si>
  <si>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</si>
  <si>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</si>
  <si>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</si>
  <si>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</si>
  <si>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</si>
  <si>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</si>
  <si>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</si>
  <si>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</si>
  <si>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</si>
  <si>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</si>
  <si>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</si>
  <si>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</si>
  <si>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</si>
  <si>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</si>
  <si>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</si>
  <si>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</si>
  <si>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</si>
  <si>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</si>
  <si>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</si>
  <si>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</si>
  <si>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</si>
  <si>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</si>
  <si>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</si>
  <si>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</si>
  <si>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</si>
  <si>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</si>
  <si>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</si>
  <si>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</si>
  <si>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</si>
  <si>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</si>
  <si>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</si>
  <si>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</si>
  <si>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</si>
  <si>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</si>
  <si>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</si>
  <si>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</si>
  <si>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</si>
  <si>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</si>
  <si>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</si>
  <si>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</si>
  <si>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</si>
  <si>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</si>
  <si>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</si>
  <si>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</si>
  <si>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</si>
  <si>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</si>
  <si>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</si>
  <si>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</si>
  <si>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</si>
  <si>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</si>
  <si>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</si>
  <si>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</si>
  <si>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</si>
  <si>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</si>
  <si>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</si>
  <si>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</si>
  <si>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</si>
  <si>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</si>
  <si>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</si>
  <si>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</si>
  <si>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</si>
  <si>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</si>
  <si>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</si>
  <si>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</si>
  <si>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</si>
  <si>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</si>
  <si>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</si>
  <si>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</si>
  <si>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</si>
  <si>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</si>
  <si>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</si>
  <si>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</si>
  <si>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</si>
  <si>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</si>
  <si>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</si>
  <si>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</si>
  <si>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</si>
  <si>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</si>
  <si>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</si>
  <si>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</si>
  <si>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</si>
  <si>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</si>
  <si>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</si>
  <si>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</si>
  <si>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</si>
  <si>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</si>
  <si>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</si>
  <si>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</si>
  <si>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</si>
  <si>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</si>
  <si>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</si>
  <si>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</si>
  <si>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</si>
  <si>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</si>
  <si>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</si>
  <si>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</si>
  <si>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</si>
  <si>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</si>
  <si>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</si>
  <si>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</si>
  <si>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</si>
  <si>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</si>
  <si>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</si>
  <si>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</si>
  <si>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</si>
  <si>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</si>
  <si>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</si>
  <si>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</si>
  <si>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</si>
  <si>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</si>
  <si>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</si>
  <si>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</si>
  <si>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</si>
  <si>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</si>
  <si>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</si>
  <si>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</si>
  <si>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</si>
  <si>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</si>
  <si>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</si>
  <si>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</si>
  <si>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</si>
  <si>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</si>
  <si>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</si>
  <si>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</si>
  <si>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</si>
  <si>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</si>
  <si>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</si>
  <si>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</si>
  <si>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</si>
  <si>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</si>
  <si>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</si>
  <si>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</si>
  <si>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</si>
  <si>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</si>
  <si>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</si>
  <si>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</si>
  <si>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</si>
  <si>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</si>
  <si>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</si>
  <si>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</si>
  <si>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</si>
  <si>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</si>
  <si>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</si>
  <si>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</si>
  <si>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</si>
  <si>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</si>
  <si>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</si>
  <si>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</si>
  <si>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</si>
  <si>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</si>
  <si>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</si>
  <si>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</si>
  <si>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</si>
  <si>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</si>
  <si>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</si>
  <si>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</si>
  <si>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</si>
  <si>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</si>
  <si>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</si>
  <si>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</si>
  <si>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</si>
  <si>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</si>
  <si>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</si>
  <si>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</si>
  <si>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</si>
  <si>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</si>
  <si>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</si>
  <si>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</si>
  <si>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</si>
  <si>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</si>
  <si>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</si>
  <si>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</si>
  <si>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</si>
  <si>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</si>
  <si>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</si>
  <si>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</si>
  <si>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</si>
  <si>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</si>
  <si>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</si>
  <si>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</si>
  <si>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</si>
  <si>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</si>
  <si>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</si>
  <si>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</si>
  <si>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</si>
  <si>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</si>
  <si>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</si>
  <si>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</si>
  <si>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</si>
  <si>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</si>
  <si>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</si>
  <si>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</si>
  <si>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</si>
  <si>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</si>
  <si>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</si>
  <si>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</si>
  <si>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</si>
  <si>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</si>
  <si>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</si>
  <si>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</si>
  <si>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</si>
  <si>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</si>
  <si>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</si>
  <si>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</si>
  <si>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</si>
  <si>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</si>
  <si>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</si>
  <si>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</si>
  <si>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</si>
  <si>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</si>
  <si>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</si>
  <si>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</si>
  <si>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</si>
  <si>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</si>
  <si>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</si>
  <si>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</si>
  <si>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</si>
  <si>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</si>
  <si>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</si>
  <si>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</si>
  <si>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</si>
  <si>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</si>
  <si>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</si>
  <si>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</si>
  <si>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</si>
  <si>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</si>
  <si>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</si>
  <si>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</si>
  <si>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</si>
  <si>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</si>
  <si>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</si>
  <si>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</si>
  <si>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</si>
  <si>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</si>
  <si>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</si>
  <si>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</si>
  <si>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</si>
  <si>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</si>
  <si>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</si>
  <si>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</si>
  <si>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</si>
  <si>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</si>
  <si>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</si>
  <si>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</si>
  <si>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</si>
  <si>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</si>
  <si>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</si>
  <si>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</si>
  <si>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</si>
  <si>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</si>
  <si>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</si>
  <si>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</si>
  <si>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</si>
  <si>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</si>
  <si>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</si>
  <si>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</si>
  <si>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</si>
  <si>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</si>
  <si>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</si>
  <si>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</si>
  <si>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</si>
  <si>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</si>
  <si>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</si>
  <si>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</si>
  <si>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</si>
  <si>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</si>
  <si>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</si>
  <si>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</si>
  <si>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</si>
  <si>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</si>
  <si>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</si>
  <si>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</si>
  <si>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</si>
  <si>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</si>
  <si>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</si>
  <si>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</si>
  <si>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</si>
  <si>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</si>
  <si>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</si>
  <si>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</si>
  <si>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</si>
  <si>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</si>
  <si>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</si>
  <si>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</si>
  <si>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</si>
  <si>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</si>
  <si>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</si>
  <si>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</si>
  <si>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</si>
  <si>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</si>
  <si>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</si>
  <si>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</si>
  <si>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</si>
  <si>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</si>
  <si>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</si>
  <si>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</si>
  <si>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</si>
  <si>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</si>
  <si>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</si>
  <si>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</si>
  <si>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</si>
  <si>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</si>
  <si>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</si>
  <si>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</si>
  <si>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</si>
  <si>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</si>
  <si>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</si>
  <si>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</si>
  <si>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</si>
  <si>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</si>
  <si>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</si>
  <si>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</si>
  <si>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</si>
  <si>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</si>
  <si>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</si>
  <si>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</si>
  <si>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</si>
  <si>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</si>
  <si>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</si>
  <si>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</si>
  <si>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</si>
  <si>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</si>
  <si>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</si>
  <si>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</si>
  <si>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</si>
  <si>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</si>
  <si>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</si>
  <si>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</si>
  <si>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</si>
  <si>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</si>
  <si>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</si>
  <si>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</si>
  <si>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</si>
  <si>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</si>
  <si>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</si>
  <si>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</si>
  <si>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</si>
  <si>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</si>
  <si>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</si>
  <si>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</si>
  <si>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</si>
  <si>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</si>
  <si>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</si>
  <si>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</si>
  <si>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</si>
  <si>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</si>
  <si>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</si>
  <si>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</si>
  <si>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</si>
  <si>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</si>
  <si>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</si>
  <si>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</si>
  <si>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</si>
  <si>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</si>
  <si>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</si>
  <si>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</si>
  <si>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</si>
  <si>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</si>
  <si>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</si>
  <si>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</si>
  <si>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</si>
  <si>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</si>
  <si>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</si>
  <si>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</si>
  <si>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</si>
  <si>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</si>
  <si>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</si>
  <si>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</si>
  <si>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</si>
  <si>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</si>
  <si>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</si>
  <si>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</si>
  <si>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</si>
  <si>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</si>
  <si>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</si>
  <si>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</si>
  <si>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</si>
  <si>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</si>
  <si>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</si>
  <si>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</si>
  <si>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</si>
  <si>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</si>
  <si>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</si>
  <si>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</si>
  <si>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</si>
  <si>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</si>
  <si>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</si>
  <si>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</si>
  <si>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</si>
  <si>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</si>
  <si>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</si>
  <si>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</si>
  <si>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</si>
  <si>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</si>
  <si>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</si>
  <si>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</si>
  <si>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</si>
  <si>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</si>
  <si>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</si>
  <si>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</si>
  <si>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</si>
  <si>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</si>
  <si>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</si>
  <si>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</si>
  <si>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</si>
  <si>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</si>
  <si>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</si>
  <si>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</si>
  <si>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</si>
  <si>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</si>
  <si>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</si>
  <si>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</si>
  <si>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</si>
  <si>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</si>
  <si>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</si>
  <si>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</si>
  <si>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</si>
  <si>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</si>
  <si>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</si>
  <si>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</si>
  <si>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</si>
  <si>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</si>
  <si>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</si>
  <si>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</si>
  <si>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</si>
  <si>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</si>
  <si>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</si>
  <si>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</si>
  <si>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</si>
  <si>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</si>
  <si>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</si>
  <si>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</si>
  <si>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</si>
  <si>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</si>
  <si>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</si>
  <si>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</si>
  <si>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</si>
  <si>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</si>
  <si>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</si>
  <si>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</si>
  <si>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</si>
  <si>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</si>
  <si>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</si>
  <si>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</si>
  <si>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</si>
  <si>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</si>
  <si>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</si>
  <si>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</si>
  <si>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</si>
  <si>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</si>
  <si>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</si>
  <si>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</si>
  <si>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</si>
  <si>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</si>
  <si>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</si>
  <si>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</si>
  <si>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</si>
  <si>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</si>
  <si>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</si>
  <si>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</si>
  <si>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</si>
  <si>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</si>
  <si>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</si>
  <si>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</si>
  <si>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</si>
  <si>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</si>
  <si>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</si>
  <si>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</si>
  <si>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</si>
  <si>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</si>
  <si>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</si>
  <si>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</si>
  <si>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</si>
  <si>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</si>
  <si>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</si>
  <si>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</si>
  <si>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</si>
  <si>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</si>
  <si>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</si>
  <si>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</si>
  <si>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</si>
  <si>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</si>
  <si>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</si>
  <si>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</si>
  <si>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</si>
  <si>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</si>
  <si>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</si>
  <si>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</si>
  <si>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</si>
  <si>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</si>
  <si>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</si>
  <si>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</si>
  <si>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</si>
  <si>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</si>
  <si>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</si>
  <si>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</si>
  <si>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</si>
  <si>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</si>
  <si>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</si>
  <si>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</si>
  <si>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</si>
  <si>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</si>
  <si>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</si>
  <si>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</si>
  <si>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</si>
  <si>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</si>
  <si>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</si>
  <si>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</si>
  <si>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</si>
  <si>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</si>
  <si>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</si>
  <si>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</si>
  <si>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</si>
  <si>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</si>
  <si>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</si>
  <si>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</si>
  <si>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</si>
  <si>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</si>
  <si>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</si>
  <si>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</si>
  <si>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</si>
  <si>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</si>
  <si>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</si>
  <si>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</si>
  <si>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</si>
  <si>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</si>
  <si>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</si>
  <si>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</si>
  <si>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</si>
  <si>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</si>
  <si>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</si>
  <si>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</si>
  <si>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</si>
  <si>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</si>
  <si>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</si>
  <si>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</si>
  <si>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</si>
  <si>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</si>
  <si>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</si>
  <si>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</si>
  <si>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</si>
  <si>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</si>
  <si>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</si>
  <si>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</si>
  <si>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</si>
  <si>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</si>
  <si>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</si>
  <si>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</si>
  <si>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</si>
  <si>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</si>
  <si>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</si>
  <si>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</si>
  <si>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</si>
  <si>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</si>
  <si>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</si>
  <si>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</si>
  <si>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</si>
  <si>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</si>
  <si>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</si>
  <si>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</si>
  <si>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</si>
  <si>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</si>
  <si>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</si>
  <si>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</si>
  <si>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</si>
  <si>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</si>
  <si>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</si>
  <si>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</si>
  <si>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</si>
  <si>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</si>
  <si>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</si>
  <si>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</si>
  <si>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</si>
  <si>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</si>
  <si>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</si>
  <si>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</si>
  <si>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</si>
  <si>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</si>
  <si>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</si>
  <si>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</si>
  <si>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</si>
  <si>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</si>
  <si>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</si>
  <si>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</si>
  <si>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</si>
  <si>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</si>
  <si>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</si>
  <si>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</si>
  <si>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</si>
  <si>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</si>
  <si>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</si>
  <si>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</si>
  <si>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</si>
  <si>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</si>
  <si>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</si>
  <si>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</si>
  <si>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</si>
  <si>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</si>
  <si>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</si>
  <si>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</si>
  <si>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</si>
  <si>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</si>
  <si>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</si>
  <si>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</si>
  <si>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</si>
  <si>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</si>
  <si>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</si>
  <si>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</si>
  <si>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</si>
  <si>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</si>
  <si>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</si>
  <si>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</si>
  <si>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</si>
  <si>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</si>
  <si>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</si>
  <si>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</si>
  <si>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</si>
  <si>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</si>
  <si>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</si>
  <si>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</si>
  <si>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</si>
  <si>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</si>
  <si>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</si>
  <si>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</si>
  <si>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</si>
  <si>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</si>
  <si>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</si>
  <si>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</si>
  <si>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</si>
  <si>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</si>
  <si>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</si>
  <si>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</si>
  <si>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</si>
  <si>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</si>
  <si>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</si>
  <si>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</si>
  <si>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</si>
  <si>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</si>
  <si>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</si>
  <si>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</si>
  <si>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</si>
  <si>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</si>
  <si>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</si>
  <si>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</si>
  <si>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</si>
  <si>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</si>
  <si>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</si>
  <si>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</si>
  <si>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</si>
  <si>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</si>
  <si>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</si>
  <si>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</si>
  <si>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</si>
  <si>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</si>
  <si>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</si>
  <si>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</si>
  <si>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</si>
  <si>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</si>
  <si>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</si>
  <si>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</si>
  <si>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</si>
  <si>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</si>
  <si>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</si>
  <si>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</si>
  <si>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</si>
  <si>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</si>
  <si>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</si>
  <si>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</si>
  <si>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</si>
  <si>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</si>
  <si>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</si>
  <si>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</si>
  <si>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</si>
  <si>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</si>
  <si>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</si>
  <si>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</si>
  <si>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</si>
  <si>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</si>
  <si>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</si>
  <si>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</si>
  <si>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</si>
  <si>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</si>
  <si>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</si>
  <si>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</si>
  <si>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</si>
  <si>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</si>
  <si>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</si>
  <si>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</si>
  <si>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</si>
  <si>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</si>
  <si>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</si>
  <si>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</si>
  <si>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</si>
  <si>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</si>
  <si>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</si>
  <si>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</si>
  <si>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</si>
  <si>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</si>
  <si>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</si>
  <si>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</si>
  <si>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</si>
  <si>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</si>
  <si>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</si>
  <si>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</si>
  <si>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</si>
  <si>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</si>
  <si>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</si>
  <si>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</si>
  <si>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</si>
  <si>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</si>
  <si>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</si>
  <si>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</si>
  <si>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</si>
  <si>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</si>
  <si>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</si>
  <si>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</si>
  <si>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</si>
  <si>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</si>
  <si>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</si>
  <si>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</si>
  <si>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</si>
  <si>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</si>
  <si>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</si>
  <si>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</si>
  <si>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</si>
  <si>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</si>
  <si>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</si>
  <si>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</si>
  <si>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</si>
  <si>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</si>
  <si>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</si>
  <si>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</si>
  <si>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</si>
  <si>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</si>
  <si>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</si>
  <si>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</si>
  <si>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</si>
  <si>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</si>
  <si>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</si>
  <si>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</si>
  <si>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</si>
  <si>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</si>
  <si>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</si>
  <si>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</si>
  <si>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</si>
  <si>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</si>
  <si>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</si>
  <si>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</si>
  <si>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</si>
  <si>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</si>
  <si>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</si>
  <si>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</si>
  <si>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</si>
  <si>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</si>
  <si>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</si>
  <si>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</si>
  <si>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</si>
  <si>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</si>
  <si>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</si>
  <si>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</si>
  <si>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</si>
  <si>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</si>
  <si>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</si>
  <si>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</si>
  <si>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</si>
  <si>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</si>
  <si>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</si>
  <si>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</si>
  <si>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</si>
  <si>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</si>
  <si>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</si>
  <si>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</si>
  <si>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</si>
  <si>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</si>
  <si>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</si>
  <si>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</si>
  <si>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</si>
  <si>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</si>
  <si>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</si>
  <si>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</si>
  <si>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</si>
  <si>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</si>
  <si>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</si>
  <si>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</si>
  <si>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</si>
  <si>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</si>
  <si>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</si>
  <si>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</si>
  <si>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</si>
  <si>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</si>
  <si>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</si>
  <si>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</si>
  <si>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</si>
  <si>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</si>
  <si>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</si>
  <si>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</si>
  <si>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</si>
  <si>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</si>
  <si>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</si>
  <si>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</si>
  <si>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</si>
  <si>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</si>
  <si>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</si>
  <si>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</si>
  <si>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</si>
  <si>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</si>
  <si>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</si>
  <si>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</si>
  <si>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</si>
  <si>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</si>
  <si>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</si>
  <si>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</si>
  <si>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</si>
  <si>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</si>
  <si>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</si>
  <si>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</si>
  <si>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</si>
  <si>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</si>
  <si>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</si>
  <si>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</si>
  <si>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</si>
  <si>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</si>
  <si>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</si>
  <si>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</si>
  <si>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</si>
  <si>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</si>
  <si>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</si>
  <si>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</si>
  <si>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</si>
  <si>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</si>
  <si>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</si>
  <si>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</si>
  <si>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</si>
  <si>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</si>
  <si>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</si>
  <si>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</si>
  <si>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</si>
  <si>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</si>
  <si>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</si>
  <si>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</si>
  <si>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</si>
  <si>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</si>
  <si>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</si>
  <si>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</si>
  <si>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</si>
  <si>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</si>
  <si>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</si>
  <si>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</si>
  <si>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</si>
  <si>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</si>
  <si>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</si>
  <si>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</si>
  <si>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</si>
  <si>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</si>
  <si>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</si>
  <si>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</si>
  <si>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</si>
  <si>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</si>
  <si>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</si>
  <si>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</si>
  <si>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</si>
  <si>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</si>
  <si>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</si>
  <si>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</si>
  <si>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</si>
  <si>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</si>
  <si>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</si>
  <si>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</si>
  <si>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</si>
  <si>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</si>
  <si>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</si>
  <si>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</si>
  <si>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</si>
  <si>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</si>
  <si>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</si>
  <si>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</si>
  <si>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</si>
  <si>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</si>
  <si>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</si>
  <si>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</si>
  <si>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</si>
  <si>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</si>
  <si>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</si>
  <si>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</si>
  <si>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</si>
  <si>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</si>
  <si>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</si>
  <si>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</si>
  <si>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</si>
  <si>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</si>
  <si>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</si>
  <si>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</si>
  <si>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</si>
  <si>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</si>
  <si>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</si>
  <si>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</si>
  <si>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</si>
  <si>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</si>
  <si>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</si>
  <si>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</si>
  <si>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</si>
  <si>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</si>
  <si>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</si>
  <si>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</si>
  <si>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</si>
  <si>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</si>
  <si>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</si>
  <si>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</si>
  <si>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</si>
  <si>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</si>
  <si>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</si>
  <si>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</si>
  <si>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</si>
  <si>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</si>
  <si>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</si>
  <si>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</si>
  <si>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</si>
  <si>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</si>
  <si>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</si>
  <si>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</si>
  <si>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</si>
  <si>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</si>
  <si>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</si>
  <si>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</si>
  <si>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</si>
  <si>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</si>
  <si>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</si>
  <si>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</si>
  <si>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</si>
  <si>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</si>
  <si>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</si>
  <si>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</si>
  <si>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</si>
  <si>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</si>
  <si>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</si>
  <si>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</si>
  <si>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</si>
  <si>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</si>
  <si>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</si>
  <si>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</si>
  <si>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</si>
  <si>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</si>
  <si>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</si>
  <si>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</si>
  <si>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</si>
  <si>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</si>
  <si>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</si>
  <si>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</si>
  <si>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</si>
  <si>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</si>
  <si>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</si>
  <si>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</si>
  <si>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</si>
  <si>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</si>
  <si>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</si>
  <si>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</si>
  <si>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</si>
  <si>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</si>
  <si>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</si>
  <si>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</si>
  <si>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</si>
  <si>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</si>
  <si>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</si>
  <si>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</si>
  <si>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</si>
  <si>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</si>
  <si>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</si>
  <si>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</si>
  <si>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</si>
  <si>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</si>
  <si>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</si>
  <si>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</si>
  <si>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</si>
  <si>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</si>
  <si>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</si>
  <si>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</si>
  <si>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</si>
  <si>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</si>
  <si>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</si>
  <si>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</si>
  <si>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</si>
  <si>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</si>
  <si>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</si>
  <si>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</si>
  <si>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</si>
  <si>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</si>
  <si>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</si>
  <si>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</si>
  <si>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</si>
  <si>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</si>
  <si>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</si>
  <si>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</si>
  <si>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</si>
  <si>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</si>
  <si>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</si>
  <si>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</si>
  <si>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</si>
  <si>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</si>
  <si>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</si>
  <si>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</si>
  <si>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</si>
  <si>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</si>
  <si>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</si>
  <si>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</si>
  <si>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</si>
  <si>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</si>
  <si>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</si>
  <si>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</si>
  <si>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</si>
  <si>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</si>
  <si>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</si>
  <si>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</si>
  <si>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</si>
  <si>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</si>
  <si>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</si>
  <si>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</si>
  <si>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</si>
  <si>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</si>
  <si>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</si>
  <si>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</si>
  <si>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</si>
  <si>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</si>
  <si>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</si>
  <si>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</si>
  <si>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</si>
  <si>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</si>
  <si>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</si>
  <si>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</si>
  <si>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</si>
  <si>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</si>
  <si>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</si>
  <si>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</si>
  <si>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</si>
  <si>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</si>
  <si>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</si>
  <si>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</si>
  <si>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</si>
  <si>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</si>
  <si>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</si>
  <si>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</si>
  <si>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</si>
  <si>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</si>
  <si>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</si>
  <si>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</si>
  <si>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</si>
  <si>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</si>
  <si>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</si>
  <si>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</si>
  <si>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</si>
  <si>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</si>
  <si>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</si>
  <si>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</si>
  <si>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</si>
  <si>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</si>
  <si>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</si>
  <si>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</si>
  <si>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</si>
  <si>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</si>
  <si>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</si>
  <si>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</si>
  <si>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</si>
  <si>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</si>
  <si>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</si>
  <si>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</si>
  <si>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</si>
  <si>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</si>
  <si>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</si>
  <si>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</si>
  <si>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</si>
  <si>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</si>
  <si>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</si>
  <si>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</si>
  <si>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</si>
  <si>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</si>
  <si>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</si>
  <si>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</si>
  <si>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</si>
  <si>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</si>
  <si>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</si>
  <si>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</si>
  <si>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</si>
  <si>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</si>
  <si>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</si>
  <si>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</si>
  <si>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</si>
  <si>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</si>
  <si>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</si>
  <si>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</si>
  <si>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</si>
  <si>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</si>
  <si>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</si>
  <si>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</si>
  <si>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</si>
  <si>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</si>
  <si>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</si>
  <si>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</si>
  <si>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</si>
  <si>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</si>
  <si>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</si>
  <si>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</si>
  <si>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</si>
  <si>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</si>
  <si>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</si>
  <si>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</si>
  <si>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</si>
  <si>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</si>
  <si>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</si>
  <si>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</si>
  <si>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</si>
  <si>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</si>
  <si>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</si>
  <si>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</si>
  <si>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</si>
  <si>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</si>
  <si>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</si>
  <si>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</si>
  <si>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</si>
  <si>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</si>
  <si>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</si>
  <si>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</si>
  <si>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</si>
  <si>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</si>
  <si>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</si>
  <si>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</si>
  <si>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</si>
  <si>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</si>
  <si>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</si>
  <si>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</si>
  <si>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</si>
  <si>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</si>
  <si>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</si>
  <si>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</si>
  <si>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</si>
  <si>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</si>
  <si>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</si>
  <si>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</si>
  <si>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</si>
  <si>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</si>
  <si>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</si>
  <si>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</si>
  <si>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</si>
  <si>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</si>
  <si>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</si>
  <si>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</si>
  <si>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</si>
  <si>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</si>
  <si>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</si>
  <si>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</si>
  <si>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</si>
  <si>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</si>
  <si>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</si>
  <si>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</si>
  <si>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</si>
  <si>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</si>
  <si>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</si>
  <si>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</si>
  <si>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</si>
  <si>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</si>
  <si>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</si>
  <si>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</si>
  <si>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</si>
  <si>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</si>
  <si>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</si>
  <si>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</si>
  <si>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</si>
  <si>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</si>
  <si>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</si>
  <si>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</si>
  <si>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</si>
  <si>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</si>
  <si>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</si>
  <si>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</si>
  <si>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</si>
  <si>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</si>
  <si>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</si>
  <si>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</si>
  <si>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</si>
  <si>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</si>
  <si>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</si>
  <si>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</si>
  <si>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</si>
  <si>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</si>
  <si>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</si>
  <si>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</si>
  <si>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</si>
  <si>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</si>
  <si>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</si>
  <si>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</si>
  <si>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</si>
  <si>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</si>
  <si>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</si>
  <si>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</si>
  <si>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</si>
  <si>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</si>
  <si>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</si>
  <si>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</si>
  <si>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</si>
  <si>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</si>
  <si>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</si>
  <si>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</si>
  <si>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</si>
  <si>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</si>
  <si>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</si>
  <si>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</si>
  <si>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</si>
  <si>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</si>
  <si>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</si>
  <si>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</si>
  <si>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</si>
  <si>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</si>
  <si>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</si>
  <si>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</si>
  <si>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</si>
  <si>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</si>
  <si>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</si>
  <si>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</si>
  <si>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</si>
  <si>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</si>
  <si>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</si>
  <si>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</si>
  <si>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</si>
  <si>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</si>
  <si>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</si>
  <si>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</si>
  <si>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</si>
  <si>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</si>
  <si>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</si>
  <si>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</si>
  <si>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</si>
  <si>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</si>
  <si>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</si>
  <si>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</si>
  <si>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</si>
  <si>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</si>
  <si>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</si>
  <si>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</si>
  <si>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</si>
  <si>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</si>
  <si>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</si>
  <si>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</si>
  <si>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</si>
  <si>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</si>
  <si>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</si>
  <si>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</si>
  <si>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</si>
  <si>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</si>
  <si>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</si>
  <si>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</si>
  <si>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</si>
  <si>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</si>
  <si>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</si>
  <si>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</si>
  <si>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</si>
  <si>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</si>
  <si>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</si>
  <si>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</si>
  <si>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</si>
  <si>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</si>
  <si>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</si>
  <si>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</si>
  <si>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</si>
  <si>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</si>
  <si>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</si>
  <si>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</si>
  <si>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</si>
  <si>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</si>
  <si>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</si>
  <si>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</si>
  <si>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</si>
  <si>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</si>
  <si>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</si>
  <si>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</si>
  <si>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</si>
  <si>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</si>
  <si>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</si>
  <si>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</si>
  <si>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</si>
  <si>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</si>
  <si>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</si>
  <si>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</si>
  <si>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</si>
  <si>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</si>
  <si>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</si>
  <si>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</si>
  <si>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</si>
  <si>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</si>
  <si>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</si>
  <si>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</si>
  <si>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</si>
  <si>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</si>
  <si>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</si>
  <si>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</si>
  <si>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</si>
  <si>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</si>
  <si>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</si>
  <si>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</si>
  <si>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</si>
  <si>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</si>
  <si>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</si>
  <si>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</si>
  <si>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</si>
  <si>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</si>
  <si>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</si>
  <si>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</si>
  <si>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</si>
  <si>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</si>
  <si>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</si>
  <si>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</si>
  <si>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</si>
  <si>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</si>
  <si>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</si>
  <si>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</si>
  <si>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</si>
  <si>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</si>
  <si>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</si>
  <si>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</si>
  <si>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</si>
  <si>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</si>
  <si>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</si>
  <si>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</si>
  <si>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</si>
  <si>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</si>
  <si>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</si>
  <si>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</si>
  <si>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</si>
  <si>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</si>
  <si>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</si>
  <si>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</si>
  <si>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</si>
  <si>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</si>
  <si>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</si>
  <si>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</si>
  <si>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</si>
  <si>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</si>
  <si>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</si>
  <si>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</si>
  <si>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</si>
  <si>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</si>
  <si>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</si>
  <si>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</si>
  <si>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</si>
  <si>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</si>
  <si>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</si>
  <si>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</si>
  <si>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</si>
  <si>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</si>
  <si>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</si>
  <si>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</si>
  <si>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</si>
  <si>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</si>
  <si>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</si>
  <si>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</si>
  <si>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</si>
  <si>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</si>
  <si>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</si>
  <si>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</si>
  <si>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</si>
  <si>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</si>
  <si>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</si>
  <si>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</si>
  <si>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</si>
  <si>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</si>
  <si>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</si>
  <si>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</si>
  <si>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</si>
  <si>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</si>
  <si>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</si>
  <si>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</si>
  <si>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</si>
  <si>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</si>
  <si>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</si>
  <si>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</si>
  <si>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</si>
  <si>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</si>
  <si>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</si>
  <si>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</si>
  <si>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</si>
  <si>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</si>
  <si>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</si>
  <si>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</si>
  <si>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</si>
  <si>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</si>
  <si>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</si>
  <si>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</si>
  <si>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</si>
  <si>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</si>
  <si>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</si>
  <si>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</si>
  <si>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</si>
  <si>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</si>
  <si>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</si>
  <si>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</si>
  <si>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</si>
  <si>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</si>
  <si>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</si>
  <si>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</si>
  <si>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</si>
  <si>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</si>
  <si>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</si>
  <si>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</si>
  <si>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</si>
  <si>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</si>
  <si>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</si>
  <si>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</si>
  <si>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</si>
  <si>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</si>
  <si>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</si>
  <si>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</si>
  <si>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</si>
  <si>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</si>
  <si>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</si>
  <si>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</si>
  <si>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</si>
  <si>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</si>
  <si>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</si>
  <si>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</si>
  <si>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</si>
  <si>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</si>
  <si>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</si>
  <si>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</si>
  <si>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</si>
  <si>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</si>
  <si>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</si>
  <si>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</si>
  <si>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</si>
  <si>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</si>
  <si>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</si>
  <si>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</si>
  <si>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</si>
  <si>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</si>
  <si>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</si>
  <si>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</si>
  <si>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</si>
  <si>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</si>
  <si>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</si>
  <si>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</si>
  <si>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</si>
  <si>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</si>
  <si>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</si>
  <si>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</si>
  <si>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</si>
  <si>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</si>
  <si>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</si>
  <si>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</si>
  <si>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</si>
  <si>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</si>
  <si>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</si>
  <si>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</si>
  <si>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</si>
  <si>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</si>
  <si>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</si>
  <si>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</si>
  <si>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</si>
  <si>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</si>
  <si>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</si>
  <si>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</si>
  <si>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</si>
  <si>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</si>
  <si>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</si>
  <si>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</si>
  <si>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</si>
  <si>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</si>
  <si>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</si>
  <si>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</si>
  <si>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</si>
  <si>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</si>
  <si>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</si>
  <si>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</si>
  <si>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</si>
  <si>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</si>
  <si>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</si>
  <si>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</si>
  <si>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</si>
  <si>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</si>
  <si>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</si>
  <si>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</si>
  <si>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</si>
  <si>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</si>
  <si>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</si>
  <si>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</si>
  <si>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</si>
  <si>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</si>
  <si>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</si>
  <si>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</si>
  <si>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</si>
  <si>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</si>
  <si>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</si>
  <si>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</si>
  <si>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</si>
  <si>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</si>
  <si>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</si>
  <si>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</si>
  <si>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</si>
  <si>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</si>
  <si>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</si>
  <si>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</si>
  <si>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</si>
  <si>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</si>
  <si>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</si>
  <si>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</si>
  <si>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</si>
  <si>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</si>
  <si>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</si>
  <si>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</si>
  <si>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</si>
  <si>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</si>
  <si>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</si>
  <si>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</si>
  <si>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</si>
  <si>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</si>
  <si>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</si>
  <si>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</si>
  <si>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</si>
  <si>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</si>
  <si>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</si>
  <si>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</si>
  <si>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</si>
  <si>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</si>
  <si>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</si>
  <si>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</si>
  <si>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</si>
  <si>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</si>
  <si>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</si>
  <si>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</si>
  <si>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</si>
  <si>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</si>
  <si>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</si>
  <si>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</si>
  <si>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</si>
  <si>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</si>
  <si>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</si>
  <si>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</si>
  <si>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</si>
  <si>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</si>
  <si>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</si>
  <si>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</si>
  <si>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</si>
  <si>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</si>
  <si>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</si>
  <si>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</si>
  <si>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</si>
  <si>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</si>
  <si>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</si>
  <si>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</si>
  <si>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</si>
  <si>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</si>
  <si>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</si>
  <si>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</si>
  <si>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</si>
  <si>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</si>
  <si>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</si>
  <si>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</si>
  <si>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</si>
  <si>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</si>
  <si>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</si>
  <si>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</si>
  <si>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</si>
  <si>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</si>
  <si>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</si>
  <si>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</si>
  <si>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</si>
  <si>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</si>
  <si>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</si>
  <si>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</si>
  <si>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</si>
  <si>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</si>
  <si>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</si>
  <si>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</si>
  <si>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</si>
  <si>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</si>
  <si>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</si>
  <si>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</si>
  <si>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</si>
  <si>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</si>
  <si>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</si>
  <si>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</si>
  <si>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</si>
  <si>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</si>
  <si>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</si>
  <si>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</si>
  <si>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</si>
  <si>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</si>
  <si>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</si>
  <si>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</si>
  <si>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</si>
  <si>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</si>
  <si>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</si>
  <si>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</si>
  <si>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</si>
  <si>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</si>
  <si>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</si>
  <si>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</si>
  <si>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</si>
  <si>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</si>
  <si>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</si>
  <si>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</si>
  <si>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</si>
  <si>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</si>
  <si>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</si>
  <si>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</si>
  <si>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</si>
  <si>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</si>
  <si>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</si>
  <si>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</si>
  <si>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</si>
  <si>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</si>
  <si>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</si>
  <si>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</si>
  <si>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</si>
  <si>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</si>
  <si>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</si>
  <si>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</si>
  <si>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</si>
  <si>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</si>
  <si>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</si>
  <si>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</si>
  <si>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</si>
  <si>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</si>
  <si>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</si>
  <si>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</si>
  <si>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</si>
  <si>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</si>
  <si>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</si>
  <si>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</si>
  <si>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</si>
  <si>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</si>
  <si>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</si>
  <si>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</si>
  <si>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</si>
  <si>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</si>
  <si>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</si>
  <si>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</si>
  <si>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</si>
  <si>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</si>
  <si>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</si>
  <si>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</si>
  <si>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</si>
  <si>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</si>
  <si>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</si>
  <si>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</si>
  <si>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</si>
  <si>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</si>
  <si>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</si>
  <si>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</si>
  <si>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</si>
  <si>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</si>
  <si>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</si>
  <si>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</si>
  <si>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</si>
  <si>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</si>
  <si>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</si>
  <si>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</si>
  <si>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</si>
  <si>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</si>
  <si>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</si>
  <si>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</si>
  <si>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</si>
  <si>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</si>
  <si>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</si>
  <si>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</si>
  <si>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</si>
  <si>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</si>
  <si>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</si>
  <si>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</si>
  <si>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</si>
  <si>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</si>
  <si>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</si>
  <si>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</si>
  <si>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</si>
  <si>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</si>
  <si>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</si>
  <si>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</si>
  <si>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</si>
  <si>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</si>
  <si>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</si>
  <si>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</si>
  <si>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</si>
  <si>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</si>
  <si>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</si>
  <si>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</si>
  <si>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</si>
  <si>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</si>
  <si>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</si>
  <si>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</si>
  <si>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</si>
  <si>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</si>
  <si>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</si>
  <si>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</si>
  <si>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</si>
  <si>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</si>
  <si>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</si>
  <si>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</si>
  <si>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</si>
  <si>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</si>
  <si>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</si>
  <si>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</si>
  <si>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</si>
  <si>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</si>
  <si>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</si>
  <si>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</si>
  <si>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</si>
  <si>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</si>
  <si>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</si>
  <si>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</si>
  <si>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</si>
  <si>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</si>
  <si>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</si>
  <si>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</si>
  <si>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</si>
  <si>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</si>
  <si>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</si>
  <si>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</si>
  <si>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</si>
  <si>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</si>
  <si>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</si>
  <si>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</si>
  <si>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</si>
  <si>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</si>
  <si>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</si>
  <si>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</si>
  <si>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</si>
  <si>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</si>
  <si>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</si>
  <si>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</si>
  <si>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</si>
  <si>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</si>
  <si>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</si>
  <si>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</si>
  <si>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</si>
  <si>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</si>
  <si>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</si>
  <si>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</si>
  <si>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</si>
  <si>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</si>
  <si>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</si>
  <si>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</si>
  <si>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</si>
  <si>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</si>
  <si>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</si>
  <si>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</si>
  <si>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</si>
  <si>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</si>
  <si>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</si>
  <si>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</si>
  <si>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</si>
  <si>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</si>
  <si>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</si>
  <si>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</si>
  <si>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</si>
  <si>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</si>
  <si>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</si>
  <si>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</si>
  <si>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</si>
  <si>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</si>
  <si>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</si>
  <si>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</si>
  <si>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</si>
  <si>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</si>
  <si>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</si>
  <si>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</si>
  <si>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</si>
  <si>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</si>
  <si>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</si>
  <si>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</si>
  <si>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</si>
  <si>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</si>
  <si>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</si>
  <si>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</si>
  <si>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</si>
  <si>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</si>
  <si>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</si>
  <si>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</si>
  <si>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</si>
  <si>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</si>
  <si>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</si>
  <si>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</si>
  <si>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</si>
  <si>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</si>
  <si>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</si>
  <si>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</si>
  <si>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</si>
  <si>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</si>
  <si>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</si>
  <si>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</si>
  <si>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</si>
  <si>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</si>
  <si>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</si>
  <si>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</si>
  <si>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</si>
  <si>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</si>
  <si>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</si>
  <si>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</si>
  <si>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</si>
  <si>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</si>
  <si>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</si>
  <si>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</si>
  <si>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</si>
  <si>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</si>
  <si>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</si>
  <si>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</si>
  <si>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</si>
  <si>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</si>
  <si>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</si>
  <si>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</si>
  <si>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</si>
  <si>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</si>
  <si>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</si>
  <si>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</si>
  <si>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</si>
  <si>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</si>
  <si>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</si>
  <si>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</si>
  <si>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</si>
  <si>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</si>
  <si>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</si>
  <si>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</si>
  <si>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</si>
  <si>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</si>
  <si>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</si>
  <si>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</si>
  <si>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</si>
  <si>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</si>
  <si>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</si>
  <si>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</si>
  <si>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</si>
  <si>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</si>
  <si>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</si>
  <si>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</si>
  <si>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</si>
  <si>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</si>
  <si>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</si>
  <si>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</si>
  <si>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</si>
  <si>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</si>
  <si>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</si>
  <si>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</si>
  <si>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</si>
  <si>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</si>
  <si>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</si>
  <si>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</si>
  <si>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</si>
  <si>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</si>
  <si>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</si>
  <si>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</si>
  <si>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</si>
  <si>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</si>
  <si>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</si>
  <si>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</si>
  <si>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</si>
  <si>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</si>
  <si>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</si>
  <si>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</si>
  <si>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</si>
  <si>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</si>
  <si>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</si>
  <si>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</si>
  <si>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</si>
  <si>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</si>
  <si>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</si>
  <si>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</si>
  <si>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</si>
  <si>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</si>
  <si>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</si>
  <si>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</si>
  <si>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</si>
  <si>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</si>
  <si>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</si>
  <si>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</si>
  <si>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</si>
  <si>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</si>
  <si>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</si>
  <si>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</si>
  <si>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</si>
  <si>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</si>
  <si>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</si>
  <si>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</si>
  <si>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</si>
  <si>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</si>
  <si>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</si>
  <si>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</si>
  <si>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</si>
  <si>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</si>
  <si>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</si>
  <si>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</si>
  <si>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</si>
  <si>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</si>
  <si>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</si>
  <si>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</si>
  <si>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</si>
  <si>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</si>
  <si>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</si>
  <si>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</si>
  <si>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</si>
  <si>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</si>
  <si>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</si>
  <si>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</si>
  <si>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</si>
  <si>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</si>
  <si>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</si>
  <si>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</si>
  <si>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</si>
  <si>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</si>
  <si>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</si>
  <si>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</si>
  <si>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</si>
  <si>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</si>
  <si>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</si>
  <si>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</si>
  <si>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</si>
  <si>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</si>
  <si>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</si>
  <si>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</si>
  <si>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</si>
  <si>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</si>
  <si>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</si>
  <si>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</si>
  <si>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</si>
  <si>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</si>
  <si>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</si>
  <si>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</si>
  <si>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</si>
  <si>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</si>
  <si>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</si>
  <si>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</si>
  <si>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</si>
  <si>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</si>
  <si>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</si>
  <si>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</si>
  <si>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</si>
  <si>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</si>
  <si>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</si>
  <si>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</si>
  <si>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</si>
  <si>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</si>
  <si>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</si>
  <si>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</si>
  <si>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</si>
  <si>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</si>
  <si>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</si>
  <si>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</si>
  <si>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</si>
  <si>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</si>
  <si>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</si>
  <si>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</si>
  <si>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</si>
  <si>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</si>
  <si>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</si>
  <si>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</si>
  <si>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</si>
  <si>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</si>
  <si>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</si>
  <si>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</si>
  <si>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</si>
  <si>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</si>
  <si>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</si>
  <si>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</si>
  <si>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</si>
  <si>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</si>
  <si>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</si>
  <si>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</si>
  <si>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</si>
  <si>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</si>
  <si>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</si>
  <si>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</si>
  <si>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</si>
  <si>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</si>
  <si>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</si>
  <si>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</si>
  <si>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</si>
  <si>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</si>
  <si>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</si>
  <si>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</si>
  <si>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</si>
  <si>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</si>
  <si>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</si>
  <si>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</si>
  <si>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</si>
  <si>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</si>
  <si>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</si>
  <si>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</si>
  <si>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</si>
  <si>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</si>
  <si>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</si>
  <si>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</si>
  <si>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</si>
  <si>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</si>
  <si>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</si>
  <si>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</si>
  <si>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</si>
  <si>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</si>
  <si>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</si>
  <si>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</si>
  <si>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</si>
  <si>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</si>
  <si>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</si>
  <si>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</si>
  <si>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</si>
  <si>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</si>
  <si>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</si>
  <si>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</si>
  <si>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</si>
  <si>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</si>
  <si>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</si>
  <si>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</si>
  <si>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</si>
  <si>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</si>
  <si>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</si>
  <si>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</si>
  <si>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</si>
  <si>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</si>
  <si>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</si>
  <si>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</si>
  <si>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</si>
  <si>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</si>
  <si>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</si>
  <si>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</si>
  <si>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</si>
  <si>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</si>
  <si>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</si>
  <si>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</si>
  <si>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</si>
  <si>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</si>
  <si>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</si>
  <si>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</si>
  <si>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</si>
  <si>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</si>
  <si>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</si>
  <si>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</si>
  <si>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</si>
  <si>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</si>
  <si>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</si>
  <si>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</si>
  <si>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</si>
  <si>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</si>
  <si>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</si>
  <si>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</si>
  <si>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</si>
  <si>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</si>
  <si>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</si>
  <si>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</si>
  <si>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</si>
  <si>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</si>
  <si>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</si>
  <si>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</si>
  <si>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</si>
  <si>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</si>
  <si>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</si>
  <si>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</si>
  <si>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</si>
  <si>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</si>
  <si>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</si>
  <si>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</si>
  <si>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</si>
  <si>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</si>
  <si>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</si>
  <si>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</si>
  <si>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</si>
  <si>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</si>
  <si>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</si>
  <si>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</si>
  <si>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</si>
  <si>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</si>
  <si>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</si>
  <si>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</si>
  <si>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</si>
  <si>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</si>
  <si>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</si>
  <si>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</si>
  <si>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</si>
  <si>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</si>
  <si>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</si>
  <si>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</si>
  <si>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</si>
  <si>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</si>
  <si>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</si>
  <si>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</si>
  <si>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</si>
  <si>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</si>
  <si>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</si>
  <si>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</si>
  <si>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</si>
  <si>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</si>
  <si>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</si>
  <si>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</si>
  <si>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</si>
  <si>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</si>
  <si>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</si>
  <si>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</si>
  <si>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</si>
  <si>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</si>
  <si>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</si>
  <si>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</si>
  <si>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</si>
  <si>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</si>
  <si>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</si>
  <si>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</si>
  <si>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</si>
  <si>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</si>
  <si>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</si>
  <si>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</si>
  <si>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</si>
  <si>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</si>
  <si>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</si>
  <si>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</si>
  <si>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</si>
  <si>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</si>
  <si>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</si>
  <si>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</si>
  <si>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</si>
  <si>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</si>
  <si>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</si>
  <si>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</si>
  <si>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</si>
  <si>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</si>
  <si>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</si>
  <si>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</si>
  <si>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</si>
  <si>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</si>
  <si>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</si>
  <si>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</si>
  <si>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</si>
  <si>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</si>
  <si>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</si>
  <si>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</si>
  <si>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</si>
  <si>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</si>
  <si>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</si>
  <si>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</si>
  <si>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</si>
  <si>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</si>
  <si>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</si>
  <si>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</si>
  <si>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</si>
  <si>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</si>
  <si>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</si>
  <si>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</si>
  <si>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</si>
  <si>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</si>
  <si>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</si>
  <si>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</si>
  <si>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</si>
  <si>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</si>
  <si>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</si>
  <si>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</si>
  <si>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</si>
  <si>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</si>
  <si>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</si>
  <si>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</si>
  <si>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</si>
  <si>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</si>
  <si>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</si>
  <si>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</si>
  <si>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</si>
  <si>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</si>
  <si>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</si>
  <si>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</si>
  <si>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</si>
  <si>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</si>
  <si>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</si>
  <si>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</si>
  <si>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</si>
  <si>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</si>
  <si>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</si>
  <si>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</si>
  <si>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</si>
  <si>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</si>
  <si>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</si>
  <si>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</si>
  <si>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</si>
  <si>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</si>
  <si>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</si>
  <si>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</si>
  <si>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</si>
  <si>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</si>
  <si>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</si>
  <si>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</si>
  <si>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</si>
  <si>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</si>
  <si>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</si>
  <si>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</si>
  <si>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</si>
  <si>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</si>
  <si>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</si>
  <si>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</si>
  <si>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</si>
  <si>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</si>
  <si>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</si>
  <si>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</si>
  <si>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</si>
  <si>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</si>
  <si>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</si>
  <si>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</si>
  <si>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</si>
  <si>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</si>
  <si>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</si>
  <si>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</si>
  <si>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</si>
  <si>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</si>
  <si>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</si>
  <si>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</si>
  <si>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</si>
  <si>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</si>
  <si>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</si>
  <si>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</si>
  <si>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</si>
  <si>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</si>
  <si>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</si>
  <si>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</si>
  <si>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</si>
  <si>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</si>
  <si>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</si>
  <si>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</si>
  <si>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</si>
  <si>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</si>
  <si>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</si>
  <si>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</si>
  <si>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</si>
  <si>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</si>
  <si>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</si>
  <si>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</si>
  <si>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</si>
  <si>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</si>
  <si>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</si>
  <si>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</si>
  <si>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</si>
  <si>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</si>
  <si>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</si>
  <si>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</si>
  <si>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</si>
  <si>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</si>
  <si>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</si>
  <si>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</si>
  <si>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</si>
  <si>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</si>
  <si>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</si>
  <si>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</si>
  <si>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</si>
  <si>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</si>
  <si>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</si>
  <si>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</si>
  <si>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</si>
  <si>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</si>
  <si>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</si>
  <si>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</si>
  <si>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</si>
  <si>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</si>
  <si>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</si>
  <si>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</si>
  <si>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</si>
  <si>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</si>
  <si>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</si>
  <si>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</si>
  <si>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</si>
  <si>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</si>
  <si>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</si>
  <si>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</si>
  <si>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</si>
  <si>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</si>
  <si>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</si>
  <si>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</si>
  <si>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</si>
  <si>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</si>
  <si>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</si>
  <si>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</si>
  <si>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</si>
  <si>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</si>
  <si>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</si>
  <si>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</si>
  <si>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</si>
  <si>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</si>
  <si>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</si>
  <si>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</si>
  <si>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</si>
  <si>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</si>
  <si>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</si>
  <si>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</si>
  <si>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</si>
  <si>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</si>
  <si>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</si>
  <si>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</si>
  <si>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</si>
  <si>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</si>
  <si>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</si>
  <si>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</si>
  <si>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</si>
  <si>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</si>
  <si>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</si>
  <si>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</si>
  <si>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</si>
  <si>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</si>
  <si>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</si>
  <si>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</si>
  <si>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</si>
  <si>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</si>
  <si>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</si>
  <si>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</si>
  <si>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</si>
  <si>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</si>
  <si>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</si>
  <si>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</si>
  <si>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</si>
  <si>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</si>
  <si>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</si>
  <si>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</si>
  <si>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</si>
  <si>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</si>
  <si>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</si>
  <si>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</si>
  <si>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</si>
  <si>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</si>
  <si>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</si>
  <si>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</si>
  <si>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</si>
  <si>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</si>
  <si>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</si>
  <si>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</si>
  <si>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</si>
  <si>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</si>
  <si>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</si>
  <si>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</si>
  <si>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</si>
  <si>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</si>
  <si>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</si>
  <si>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</si>
  <si>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</si>
  <si>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</si>
  <si>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</si>
  <si>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</si>
  <si>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</si>
  <si>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</si>
  <si>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</si>
  <si>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</si>
  <si>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</si>
  <si>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</si>
  <si>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</si>
  <si>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</si>
  <si>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</si>
  <si>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</si>
  <si>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</si>
  <si>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</si>
  <si>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</si>
  <si>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</si>
  <si>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</si>
  <si>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</si>
  <si>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</si>
  <si>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</si>
  <si>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</si>
  <si>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</si>
  <si>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</si>
  <si>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</si>
  <si>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</si>
  <si>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</si>
  <si>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</si>
  <si>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</si>
  <si>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</si>
  <si>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</si>
  <si>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</si>
  <si>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</si>
  <si>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</si>
  <si>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</si>
  <si>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</si>
  <si>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</si>
  <si>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</si>
  <si>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</si>
  <si>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</si>
  <si>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</si>
  <si>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</si>
  <si>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</si>
  <si>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</si>
  <si>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</si>
  <si>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</si>
  <si>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</si>
  <si>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</si>
  <si>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</si>
  <si>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</si>
  <si>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</si>
  <si>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</si>
  <si>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</si>
  <si>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</si>
  <si>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</si>
  <si>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</si>
  <si>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</si>
  <si>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</si>
  <si>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</si>
  <si>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</si>
  <si>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</si>
  <si>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</si>
  <si>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</si>
  <si>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</si>
  <si>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</si>
  <si>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</si>
  <si>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</si>
  <si>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</si>
  <si>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</si>
  <si>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</si>
  <si>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</si>
  <si>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</si>
  <si>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</si>
  <si>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</si>
  <si>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</si>
  <si>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</si>
  <si>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</si>
  <si>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</si>
  <si>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</si>
  <si>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</si>
  <si>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</si>
  <si>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</si>
  <si>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</si>
  <si>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</si>
  <si>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</si>
  <si>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</si>
  <si>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</si>
  <si>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</si>
  <si>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</si>
  <si>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</si>
  <si>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</si>
  <si>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</si>
  <si>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</si>
  <si>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</si>
  <si>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</si>
  <si>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</si>
  <si>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</si>
  <si>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</si>
  <si>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</si>
  <si>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</si>
  <si>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</si>
  <si>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</si>
  <si>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</si>
  <si>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</si>
  <si>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</si>
  <si>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</si>
  <si>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</si>
  <si>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</si>
  <si>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</si>
  <si>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</si>
  <si>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</si>
  <si>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</si>
  <si>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</si>
  <si>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</si>
  <si>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</si>
  <si>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</si>
  <si>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</si>
  <si>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</si>
  <si>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</si>
  <si>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</si>
  <si>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</si>
  <si>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</si>
  <si>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</si>
  <si>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</si>
  <si>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</si>
  <si>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</si>
  <si>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</si>
  <si>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</si>
  <si>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</si>
  <si>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</si>
  <si>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</si>
  <si>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</si>
  <si>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</si>
  <si>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</si>
  <si>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</si>
  <si>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</si>
  <si>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</si>
  <si>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</si>
  <si>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</si>
  <si>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</si>
  <si>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</si>
  <si>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</si>
  <si>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</si>
  <si>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</si>
  <si>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</si>
  <si>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</si>
  <si>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</si>
  <si>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</si>
  <si>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</si>
  <si>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</si>
  <si>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</si>
  <si>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</si>
  <si>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</si>
  <si>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</si>
  <si>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</si>
  <si>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</si>
  <si>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</si>
  <si>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</si>
  <si>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</si>
  <si>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</si>
  <si>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</si>
  <si>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</si>
  <si>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</si>
  <si>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</si>
  <si>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</si>
  <si>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</si>
  <si>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</si>
  <si>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</si>
  <si>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</si>
  <si>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</si>
  <si>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</si>
  <si>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</si>
  <si>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</si>
  <si>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</si>
  <si>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</si>
  <si>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</si>
  <si>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</si>
  <si>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</si>
  <si>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</si>
  <si>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</si>
  <si>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</si>
  <si>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</si>
  <si>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</si>
  <si>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</si>
  <si>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</si>
  <si>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</si>
  <si>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</si>
  <si>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</si>
  <si>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</si>
  <si>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</si>
  <si>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</si>
  <si>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</si>
  <si>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</si>
  <si>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</si>
  <si>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</si>
  <si>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</si>
  <si>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</si>
  <si>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</si>
  <si>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</si>
  <si>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</si>
  <si>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</si>
  <si>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</si>
  <si>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</si>
  <si>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</si>
  <si>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</si>
  <si>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</si>
  <si>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</si>
  <si>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</si>
  <si>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</si>
  <si>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</si>
  <si>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</si>
  <si>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</si>
  <si>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</si>
  <si>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</si>
  <si>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</si>
  <si>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</si>
  <si>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</si>
  <si>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</si>
  <si>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</si>
  <si>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</si>
  <si>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</si>
  <si>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</si>
  <si>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</si>
  <si>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</si>
  <si>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</si>
  <si>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</si>
  <si>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</si>
  <si>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</si>
  <si>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</si>
  <si>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</si>
  <si>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</si>
  <si>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</si>
  <si>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</si>
  <si>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</si>
  <si>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</si>
  <si>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</si>
  <si>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</si>
  <si>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</si>
  <si>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</si>
  <si>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</si>
  <si>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</si>
  <si>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</si>
  <si>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</si>
  <si>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</si>
  <si>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</si>
  <si>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</si>
  <si>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</si>
  <si>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</si>
  <si>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</si>
  <si>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</si>
  <si>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</si>
  <si>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</si>
  <si>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</si>
  <si>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</si>
  <si>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</si>
  <si>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</si>
  <si>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</si>
  <si>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</si>
  <si>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</si>
  <si>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</si>
  <si>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</si>
  <si>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</si>
  <si>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</si>
  <si>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</si>
  <si>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</si>
  <si>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</si>
  <si>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</si>
  <si>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</si>
  <si>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</si>
  <si>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</si>
  <si>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</si>
  <si>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</si>
  <si>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</si>
  <si>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</si>
  <si>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</si>
  <si>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</si>
  <si>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</si>
  <si>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</si>
  <si>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</si>
  <si>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</si>
  <si>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</si>
  <si>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</si>
  <si>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</si>
  <si>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</si>
  <si>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</si>
  <si>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</si>
  <si>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</si>
  <si>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</si>
  <si>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</si>
  <si>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</si>
  <si>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</si>
  <si>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</si>
  <si>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</si>
  <si>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</si>
  <si>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</si>
  <si>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</si>
  <si>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</si>
  <si>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</si>
  <si>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</si>
  <si>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</si>
  <si>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</si>
  <si>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</si>
  <si>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</si>
  <si>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</si>
  <si>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</si>
  <si>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</si>
  <si>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</si>
  <si>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</si>
  <si>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</si>
  <si>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</si>
  <si>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</si>
  <si>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</si>
  <si>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</si>
  <si>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</si>
  <si>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</si>
  <si>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</si>
  <si>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</si>
  <si>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</si>
  <si>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</si>
  <si>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</si>
  <si>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</si>
  <si>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</si>
  <si>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</si>
  <si>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</si>
  <si>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</si>
  <si>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</si>
  <si>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</si>
  <si>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</si>
  <si>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</si>
  <si>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</si>
  <si>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</si>
  <si>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</si>
  <si>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</si>
  <si>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</si>
  <si>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</si>
  <si>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</si>
  <si>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</si>
  <si>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</si>
  <si>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</si>
  <si>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</si>
  <si>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</si>
  <si>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</si>
  <si>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</si>
  <si>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</si>
  <si>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</si>
  <si>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</si>
  <si>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</si>
  <si>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</si>
  <si>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</si>
  <si>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</si>
  <si>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</si>
  <si>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</si>
  <si>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</si>
  <si>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</si>
  <si>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</si>
  <si>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</si>
  <si>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</si>
  <si>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</si>
  <si>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</si>
  <si>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</si>
  <si>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</si>
  <si>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</si>
  <si>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</si>
  <si>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</si>
  <si>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</si>
  <si>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</si>
  <si>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</si>
  <si>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</si>
  <si>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</si>
  <si>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</si>
  <si>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</si>
  <si>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</si>
  <si>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</si>
  <si>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</si>
  <si>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</si>
  <si>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</si>
  <si>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</si>
  <si>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</si>
  <si>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</si>
  <si>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</si>
  <si>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</si>
  <si>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</si>
  <si>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</si>
  <si>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</si>
  <si>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</si>
  <si>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</si>
  <si>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</si>
  <si>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</si>
  <si>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</si>
  <si>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</si>
  <si>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</si>
  <si>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</si>
  <si>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</si>
  <si>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</si>
  <si>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</si>
  <si>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</si>
  <si>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</si>
  <si>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</si>
  <si>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</si>
  <si>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</si>
  <si>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</si>
  <si>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</si>
  <si>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</si>
  <si>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</si>
  <si>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</si>
  <si>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</si>
  <si>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</si>
  <si>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</si>
  <si>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</si>
  <si>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</si>
  <si>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</si>
  <si>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</si>
  <si>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</si>
  <si>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</si>
  <si>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</si>
  <si>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</si>
  <si>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</si>
  <si>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</si>
  <si>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</si>
  <si>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</si>
  <si>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</si>
  <si>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</si>
  <si>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</si>
  <si>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</si>
  <si>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</si>
  <si>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</si>
  <si>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</si>
  <si>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</si>
  <si>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</si>
  <si>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</si>
  <si>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</si>
  <si>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</si>
  <si>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</si>
  <si>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</si>
  <si>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</si>
  <si>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</si>
  <si>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</si>
  <si>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</si>
  <si>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</si>
  <si>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</si>
  <si>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</si>
  <si>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</si>
  <si>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</si>
  <si>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</si>
  <si>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</si>
  <si>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</si>
  <si>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</si>
  <si>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</si>
  <si>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</si>
  <si>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</si>
  <si>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</si>
  <si>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</si>
  <si>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</si>
  <si>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</si>
  <si>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</si>
  <si>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</si>
  <si>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</si>
  <si>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</si>
  <si>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</si>
  <si>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</si>
  <si>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</si>
  <si>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</si>
  <si>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</si>
  <si>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</si>
  <si>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</si>
  <si>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</si>
  <si>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</si>
  <si>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</si>
  <si>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</si>
  <si>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</si>
  <si>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</si>
  <si>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</si>
  <si>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</si>
  <si>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</si>
  <si>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</si>
  <si>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</si>
  <si>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</si>
  <si>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</si>
  <si>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</si>
  <si>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</si>
  <si>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</si>
  <si>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</si>
  <si>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</si>
  <si>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</si>
  <si>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</si>
  <si>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</si>
  <si>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</si>
  <si>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</si>
  <si>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</si>
  <si>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</si>
  <si>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</si>
  <si>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</si>
  <si>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</si>
  <si>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</si>
  <si>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</si>
  <si>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</si>
  <si>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</si>
  <si>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</si>
  <si>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</si>
  <si>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</si>
  <si>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</si>
  <si>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</si>
  <si>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</si>
  <si>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</si>
  <si>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</si>
  <si>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</si>
  <si>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</si>
  <si>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</si>
  <si>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</si>
  <si>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</si>
  <si>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</si>
  <si>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</si>
  <si>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</si>
  <si>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</si>
  <si>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</si>
  <si>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</si>
  <si>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</si>
  <si>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</si>
  <si>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</si>
  <si>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</si>
  <si>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</si>
  <si>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</si>
  <si>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</si>
  <si>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</si>
  <si>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</si>
  <si>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</si>
  <si>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</si>
  <si>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</si>
  <si>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</si>
  <si>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</si>
  <si>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</si>
  <si>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</si>
  <si>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</si>
  <si>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</si>
  <si>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</si>
  <si>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</si>
  <si>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</si>
  <si>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</si>
  <si>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</si>
  <si>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</si>
  <si>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</si>
  <si>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</si>
  <si>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</si>
  <si>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</si>
  <si>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</si>
  <si>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</si>
  <si>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</si>
  <si>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</si>
  <si>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</si>
  <si>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</si>
  <si>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</si>
  <si>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</si>
  <si>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</si>
  <si>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</si>
  <si>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</si>
  <si>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</si>
  <si>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</si>
  <si>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</si>
  <si>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</si>
  <si>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</si>
  <si>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</si>
  <si>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</si>
  <si>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</si>
  <si>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</si>
  <si>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</si>
  <si>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</si>
  <si>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</si>
  <si>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</si>
  <si>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</si>
  <si>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</si>
  <si>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</si>
  <si>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</si>
  <si>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</si>
  <si>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</si>
  <si>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</si>
  <si>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</si>
  <si>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</si>
  <si>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</si>
  <si>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</si>
  <si>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</si>
  <si>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</si>
  <si>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</si>
  <si>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</si>
  <si>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</si>
  <si>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</si>
  <si>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</si>
  <si>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</si>
  <si>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</si>
  <si>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</si>
  <si>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</si>
  <si>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</si>
  <si>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</si>
  <si>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</si>
  <si>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</si>
  <si>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</si>
  <si>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</si>
  <si>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</si>
  <si>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</si>
  <si>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</si>
  <si>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</si>
  <si>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</si>
  <si>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</si>
  <si>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</si>
  <si>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</si>
  <si>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</si>
  <si>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</si>
  <si>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</si>
  <si>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</si>
  <si>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</si>
  <si>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</si>
  <si>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</si>
  <si>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</si>
  <si>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</si>
  <si>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</si>
  <si>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</si>
  <si>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</si>
  <si>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</si>
  <si>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</si>
  <si>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</si>
  <si>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</si>
  <si>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</si>
  <si>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</si>
  <si>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</si>
  <si>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</si>
  <si>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</si>
  <si>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</si>
  <si>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</si>
  <si>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</si>
  <si>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</si>
  <si>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</si>
  <si>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</si>
  <si>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</si>
  <si>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</si>
  <si>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</si>
  <si>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</si>
  <si>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</si>
  <si>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</si>
  <si>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</si>
  <si>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</si>
  <si>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</si>
  <si>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</si>
  <si>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</si>
  <si>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</si>
  <si>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</si>
  <si>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</si>
  <si>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</si>
  <si>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</si>
  <si>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</si>
  <si>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</si>
  <si>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</si>
  <si>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</si>
  <si>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</si>
  <si>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</si>
  <si>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</si>
  <si>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</si>
  <si>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</si>
  <si>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</si>
  <si>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</si>
  <si>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</si>
  <si>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</si>
  <si>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</si>
  <si>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</si>
  <si>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</si>
  <si>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</si>
  <si>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</si>
  <si>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</si>
  <si>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</si>
  <si>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</si>
  <si>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</si>
  <si>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</si>
  <si>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</si>
  <si>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</si>
  <si>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</si>
  <si>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</si>
  <si>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</si>
  <si>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</si>
  <si>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</si>
  <si>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</si>
  <si>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</si>
  <si>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</si>
  <si>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</si>
  <si>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</si>
  <si>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</si>
  <si>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</si>
  <si>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</si>
  <si>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</si>
  <si>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</si>
  <si>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</si>
  <si>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</si>
  <si>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</si>
  <si>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</si>
  <si>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</si>
  <si>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</si>
  <si>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</si>
  <si>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</si>
  <si>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</si>
  <si>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</si>
  <si>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</si>
  <si>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</si>
  <si>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</si>
  <si>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</si>
  <si>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</si>
  <si>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</si>
  <si>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</si>
  <si>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</si>
  <si>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</si>
  <si>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</si>
  <si>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</si>
  <si>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</si>
  <si>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</si>
  <si>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</si>
  <si>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</si>
  <si>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</si>
  <si>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</si>
  <si>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</si>
  <si>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</si>
  <si>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</si>
  <si>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</si>
  <si>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</si>
  <si>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</si>
  <si>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</si>
  <si>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</si>
  <si>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</si>
  <si>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</si>
  <si>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</si>
  <si>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</si>
  <si>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</si>
  <si>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</si>
  <si>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</si>
  <si>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</si>
  <si>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</si>
  <si>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</si>
  <si>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</si>
  <si>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</si>
  <si>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</si>
  <si>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</si>
  <si>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</si>
  <si>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</si>
  <si>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</si>
  <si>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</si>
  <si>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</si>
  <si>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</si>
  <si>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</si>
  <si>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</si>
  <si>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</si>
  <si>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</si>
  <si>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</si>
  <si>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</si>
  <si>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</si>
  <si>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</si>
  <si>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</si>
  <si>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</si>
  <si>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</si>
  <si>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</si>
  <si>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</si>
  <si>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</si>
  <si>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</si>
  <si>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</si>
  <si>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</si>
  <si>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</si>
  <si>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</si>
  <si>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</si>
  <si>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</si>
  <si>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</si>
  <si>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</si>
  <si>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</si>
  <si>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</si>
  <si>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</si>
  <si>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</si>
  <si>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</si>
  <si>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</si>
  <si>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</si>
  <si>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</si>
  <si>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</si>
  <si>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</si>
  <si>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</si>
  <si>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</si>
  <si>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</si>
  <si>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</si>
  <si>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</si>
  <si>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</si>
  <si>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</si>
  <si>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</si>
  <si>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</si>
  <si>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</si>
  <si>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</si>
  <si>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</si>
  <si>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</si>
  <si>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</si>
  <si>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</si>
  <si>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</si>
  <si>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</si>
  <si>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</si>
  <si>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</si>
  <si>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</si>
  <si>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</si>
  <si>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</si>
  <si>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</si>
  <si>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</si>
  <si>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</si>
  <si>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</si>
  <si>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</si>
  <si>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</si>
  <si>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</si>
  <si>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</si>
  <si>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</si>
  <si>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</si>
  <si>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</si>
  <si>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</si>
  <si>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</si>
  <si>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</si>
  <si>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</si>
  <si>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</si>
  <si>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</si>
  <si>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</si>
  <si>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</si>
  <si>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</si>
  <si>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</si>
  <si>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</si>
  <si>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</si>
  <si>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</si>
  <si>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</si>
  <si>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</si>
  <si>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</si>
  <si>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</si>
  <si>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</si>
  <si>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</si>
  <si>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</si>
  <si>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</si>
  <si>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</si>
  <si>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</si>
  <si>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</si>
  <si>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</si>
  <si>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</si>
  <si>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</si>
  <si>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</si>
  <si>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</si>
  <si>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</si>
  <si>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</si>
  <si>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</si>
  <si>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</si>
  <si>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</si>
  <si>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</si>
  <si>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</si>
  <si>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</si>
  <si>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</si>
  <si>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</si>
  <si>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</si>
  <si>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</si>
  <si>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</si>
  <si>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</si>
  <si>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</si>
  <si>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</si>
  <si>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</si>
  <si>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</si>
  <si>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</si>
  <si>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</si>
  <si>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</si>
  <si>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</si>
  <si>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</si>
  <si>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</si>
  <si>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</si>
  <si>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</si>
  <si>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</si>
  <si>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</si>
  <si>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</si>
  <si>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</si>
  <si>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</si>
  <si>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</si>
  <si>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</si>
  <si>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</si>
  <si>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</si>
  <si>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</si>
  <si>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</si>
  <si>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</si>
  <si>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</si>
  <si>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</si>
  <si>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</si>
  <si>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</si>
  <si>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</si>
  <si>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</si>
  <si>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</si>
  <si>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</si>
  <si>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</si>
  <si>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</si>
  <si>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</si>
  <si>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</si>
  <si>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</si>
  <si>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</si>
  <si>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</si>
  <si>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</si>
  <si>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</si>
  <si>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</si>
  <si>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</si>
  <si>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</si>
  <si>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</si>
  <si>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</si>
  <si>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</si>
  <si>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</si>
  <si>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</si>
  <si>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</si>
  <si>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</si>
  <si>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</si>
  <si>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</si>
  <si>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</si>
  <si>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</si>
  <si>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</si>
  <si>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</si>
  <si>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</si>
  <si>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</si>
  <si>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</si>
  <si>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</si>
  <si>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</si>
  <si>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</si>
  <si>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</si>
  <si>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</si>
  <si>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</si>
  <si>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</si>
  <si>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</si>
  <si>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</si>
  <si>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</si>
  <si>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</si>
  <si>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</si>
  <si>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</si>
  <si>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</si>
  <si>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</si>
  <si>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</si>
  <si>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</si>
  <si>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</si>
  <si>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</si>
  <si>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</si>
  <si>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</si>
  <si>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</si>
  <si>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</si>
  <si>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</si>
  <si>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</si>
  <si>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</si>
  <si>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</si>
  <si>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</si>
  <si>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</si>
  <si>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</si>
  <si>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</si>
  <si>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</si>
  <si>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</si>
  <si>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</si>
  <si>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</si>
  <si>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</si>
  <si>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</si>
  <si>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</si>
  <si>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</si>
  <si>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</si>
  <si>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</si>
  <si>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</si>
  <si>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</si>
  <si>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</si>
  <si>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</si>
  <si>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</si>
  <si>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</si>
  <si>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</si>
  <si>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</si>
  <si>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</si>
  <si>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</si>
  <si>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</si>
  <si>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</si>
  <si>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</si>
  <si>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</si>
  <si>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</si>
  <si>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</si>
  <si>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</si>
  <si>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</si>
  <si>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</si>
  <si>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</si>
  <si>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</si>
  <si>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</si>
  <si>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</si>
  <si>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</si>
  <si>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</si>
  <si>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</si>
  <si>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</si>
  <si>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</si>
  <si>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</si>
  <si>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</si>
  <si>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</si>
  <si>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</si>
  <si>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</si>
  <si>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</si>
  <si>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</si>
  <si>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</si>
  <si>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</si>
  <si>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</si>
  <si>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</si>
  <si>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</si>
  <si>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</si>
  <si>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</si>
  <si>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</si>
  <si>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</si>
  <si>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</si>
  <si>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</si>
  <si>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</si>
  <si>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</si>
  <si>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</si>
  <si>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</si>
  <si>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</si>
  <si>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</si>
  <si>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</si>
  <si>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</si>
  <si>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</si>
  <si>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</si>
  <si>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</si>
  <si>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</si>
  <si>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</si>
  <si>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</si>
  <si>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</si>
  <si>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</si>
  <si>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</si>
  <si>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</si>
  <si>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</si>
  <si>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</si>
  <si>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</si>
  <si>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</si>
  <si>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</si>
  <si>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</si>
  <si>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</si>
  <si>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</si>
  <si>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</si>
  <si>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</si>
  <si>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</si>
  <si>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</si>
  <si>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</si>
  <si>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</si>
  <si>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</si>
  <si>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</si>
  <si>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</si>
  <si>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</si>
  <si>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</si>
  <si>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</si>
  <si>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</si>
  <si>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</si>
  <si>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</si>
  <si>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</si>
  <si>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</si>
  <si>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</si>
  <si>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</si>
  <si>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</si>
  <si>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</si>
  <si>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</si>
  <si>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</si>
  <si>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</si>
  <si>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</si>
  <si>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</si>
  <si>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</si>
  <si>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</si>
  <si>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</si>
  <si>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</si>
  <si>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</si>
  <si>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</si>
  <si>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</si>
  <si>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</si>
  <si>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</si>
  <si>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</si>
  <si>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</si>
  <si>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</si>
  <si>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</si>
  <si>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</si>
  <si>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</si>
  <si>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</si>
  <si>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</si>
  <si>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</si>
  <si>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</si>
  <si>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</si>
  <si>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</si>
  <si>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</si>
  <si>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</si>
  <si>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</si>
  <si>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</si>
  <si>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</si>
  <si>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</si>
  <si>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</si>
  <si>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</si>
  <si>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</si>
  <si>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</si>
  <si>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</si>
  <si>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</si>
  <si>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</si>
  <si>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</si>
  <si>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</si>
  <si>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</si>
  <si>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</si>
  <si>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</si>
  <si>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</si>
  <si>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</si>
  <si>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</si>
  <si>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</si>
  <si>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</si>
  <si>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</si>
  <si>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</si>
  <si>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</si>
  <si>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</si>
  <si>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</si>
  <si>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</si>
  <si>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</si>
  <si>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</si>
  <si>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</si>
  <si>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</si>
  <si>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</si>
  <si>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</si>
  <si>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</si>
  <si>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</si>
  <si>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</si>
  <si>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</si>
  <si>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</si>
  <si>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</si>
  <si>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</si>
  <si>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</si>
  <si>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</si>
  <si>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</si>
  <si>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</si>
  <si>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</si>
  <si>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</si>
  <si>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</si>
  <si>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</si>
  <si>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</si>
  <si>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</si>
  <si>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</si>
  <si>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</si>
  <si>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</si>
  <si>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</si>
  <si>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</si>
  <si>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</si>
  <si>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</si>
  <si>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</si>
  <si>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</si>
  <si>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</si>
  <si>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</si>
  <si>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</si>
  <si>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</si>
  <si>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</si>
  <si>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</si>
  <si>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</si>
  <si>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</si>
  <si>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</si>
  <si>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</si>
  <si>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</si>
  <si>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</si>
  <si>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</si>
  <si>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</si>
  <si>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</si>
  <si>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</si>
  <si>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</si>
  <si>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</si>
  <si>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</si>
  <si>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</si>
  <si>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</si>
  <si>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</si>
  <si>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</si>
  <si>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</si>
  <si>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</si>
  <si>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</si>
  <si>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</si>
  <si>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</si>
  <si>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</si>
  <si>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</si>
  <si>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</si>
  <si>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</si>
  <si>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</si>
  <si>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</si>
  <si>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</si>
  <si>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</si>
  <si>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</si>
  <si>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</si>
  <si>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</si>
  <si>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</si>
  <si>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</si>
  <si>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</si>
  <si>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</si>
  <si>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</si>
  <si>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</si>
  <si>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</si>
  <si>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</si>
  <si>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</si>
  <si>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</si>
  <si>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</si>
  <si>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</si>
  <si>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</si>
  <si>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</si>
  <si>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</si>
  <si>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</si>
  <si>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</si>
  <si>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</si>
  <si>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</si>
  <si>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</si>
  <si>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</si>
  <si>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</si>
  <si>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</si>
  <si>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</si>
  <si>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</si>
  <si>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</si>
  <si>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</si>
  <si>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</si>
  <si>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</si>
  <si>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</si>
  <si>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</si>
  <si>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</si>
  <si>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</si>
  <si>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</si>
  <si>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</si>
  <si>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</si>
  <si>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</si>
  <si>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</si>
  <si>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</si>
  <si>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</si>
  <si>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</si>
  <si>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</si>
  <si>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</si>
  <si>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</si>
  <si>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</si>
  <si>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</si>
  <si>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</si>
  <si>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</si>
  <si>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</si>
  <si>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</si>
  <si>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</si>
  <si>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</si>
  <si>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</si>
  <si>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</si>
  <si>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</si>
  <si>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</si>
  <si>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</si>
  <si>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</si>
  <si>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</si>
  <si>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</si>
  <si>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</si>
  <si>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</si>
  <si>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</si>
  <si>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</si>
  <si>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</si>
  <si>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</si>
  <si>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</si>
  <si>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</si>
  <si>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</si>
  <si>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</si>
  <si>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</si>
  <si>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</si>
  <si>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</si>
  <si>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</si>
  <si>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</si>
  <si>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</si>
  <si>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</si>
  <si>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</si>
  <si>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</si>
  <si>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</si>
  <si>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</si>
  <si>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</si>
  <si>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</si>
  <si>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</si>
  <si>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</si>
  <si>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</si>
  <si>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</si>
  <si>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</si>
  <si>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</si>
  <si>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</si>
  <si>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</si>
  <si>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</si>
  <si>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</si>
  <si>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</si>
  <si>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</si>
  <si>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</si>
  <si>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</si>
  <si>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</si>
  <si>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</si>
  <si>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</si>
  <si>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</si>
  <si>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</si>
  <si>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</si>
  <si>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</si>
  <si>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</si>
  <si>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</si>
  <si>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</si>
  <si>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</si>
  <si>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</si>
  <si>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</si>
  <si>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</si>
  <si>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</si>
  <si>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</si>
  <si>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</si>
  <si>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</si>
  <si>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</si>
  <si>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</si>
  <si>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</si>
  <si>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</si>
  <si>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</si>
  <si>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</si>
  <si>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</si>
  <si>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</si>
  <si>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</si>
  <si>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</si>
  <si>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</si>
  <si>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</si>
  <si>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</si>
  <si>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</si>
  <si>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</si>
  <si>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</si>
  <si>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</si>
  <si>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</si>
  <si>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</si>
  <si>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</si>
  <si>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</si>
  <si>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</si>
  <si>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</si>
  <si>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</si>
  <si>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</si>
  <si>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</si>
  <si>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</si>
  <si>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</si>
  <si>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</si>
  <si>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</si>
  <si>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</si>
  <si>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</si>
  <si>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</si>
  <si>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</si>
  <si>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</si>
  <si>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</si>
  <si>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</si>
  <si>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</si>
  <si>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</si>
  <si>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</si>
  <si>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</si>
  <si>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</si>
  <si>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</si>
  <si>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</si>
  <si>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</si>
  <si>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</si>
  <si>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</si>
  <si>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</si>
  <si>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</si>
  <si>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</si>
  <si>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</si>
  <si>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</si>
  <si>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</si>
  <si>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</si>
  <si>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</si>
  <si>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</si>
  <si>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</si>
  <si>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</si>
  <si>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</si>
  <si>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</si>
  <si>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</si>
  <si>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</si>
  <si>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</si>
  <si>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</si>
  <si>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</si>
  <si>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</si>
  <si>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</si>
  <si>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</si>
  <si>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</si>
  <si>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</si>
  <si>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</si>
  <si>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</si>
  <si>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</si>
  <si>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</si>
  <si>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</si>
  <si>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</si>
  <si>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</si>
  <si>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</si>
  <si>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</si>
  <si>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</si>
  <si>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</si>
  <si>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</si>
  <si>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</si>
  <si>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</si>
  <si>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</si>
  <si>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</si>
  <si>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</si>
  <si>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</si>
  <si>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</si>
  <si>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</si>
  <si>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</si>
  <si>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</si>
  <si>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</si>
  <si>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</si>
  <si>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</si>
  <si>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</si>
  <si>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</si>
  <si>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</si>
  <si>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</si>
  <si>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</si>
  <si>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</si>
  <si>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</si>
  <si>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</si>
  <si>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</si>
  <si>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</si>
  <si>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</si>
  <si>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</si>
  <si>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</si>
  <si>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</si>
  <si>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</si>
  <si>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</si>
  <si>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</si>
  <si>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</si>
  <si>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</si>
  <si>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</si>
  <si>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</si>
  <si>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</si>
  <si>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</si>
  <si>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</si>
  <si>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</si>
  <si>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</si>
  <si>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</si>
  <si>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</si>
  <si>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</si>
  <si>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</si>
  <si>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</si>
  <si>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</si>
  <si>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</si>
  <si>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</si>
  <si>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</si>
  <si>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</si>
  <si>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</si>
  <si>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</si>
  <si>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</si>
  <si>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</si>
  <si>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</si>
  <si>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</si>
  <si>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</si>
  <si>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</si>
  <si>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</si>
  <si>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</si>
  <si>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</si>
  <si>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</si>
  <si>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</si>
  <si>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</si>
  <si>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</si>
  <si>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</si>
  <si>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</si>
  <si>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</si>
  <si>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</si>
  <si>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</si>
  <si>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</si>
  <si>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</si>
  <si>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</si>
  <si>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</si>
  <si>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</si>
  <si>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</si>
  <si>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</si>
  <si>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</si>
  <si>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</si>
  <si>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</si>
  <si>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</si>
  <si>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</si>
  <si>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</si>
  <si>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</si>
  <si>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</si>
  <si>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</si>
  <si>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</si>
  <si>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</si>
  <si>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</si>
  <si>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</si>
  <si>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</si>
  <si>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</si>
  <si>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</si>
  <si>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</si>
  <si>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</si>
  <si>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</si>
  <si>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</si>
  <si>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</si>
  <si>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</si>
  <si>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</si>
  <si>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</si>
  <si>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</si>
  <si>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</si>
  <si>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</si>
  <si>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</si>
  <si>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</si>
  <si>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</si>
  <si>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</si>
  <si>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</si>
  <si>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</si>
  <si>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</si>
  <si>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</si>
  <si>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</si>
  <si>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</si>
  <si>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</si>
  <si>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</si>
  <si>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</si>
  <si>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</si>
  <si>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</si>
  <si>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</si>
  <si>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</si>
  <si>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</si>
  <si>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</si>
  <si>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</si>
  <si>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</si>
  <si>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</si>
  <si>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</si>
  <si>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</si>
  <si>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</si>
  <si>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</si>
  <si>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</si>
  <si>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</si>
  <si>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</si>
  <si>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</si>
  <si>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</si>
  <si>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</si>
  <si>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</si>
  <si>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</si>
  <si>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</si>
  <si>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</si>
  <si>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</si>
  <si>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</si>
  <si>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</si>
  <si>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</si>
  <si>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</si>
  <si>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</si>
  <si>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</si>
  <si>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</si>
  <si>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</si>
  <si>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</si>
  <si>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</si>
  <si>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</si>
  <si>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</si>
  <si>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</si>
  <si>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</si>
  <si>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</si>
  <si>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</si>
  <si>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</si>
  <si>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</si>
  <si>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</si>
  <si>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</si>
  <si>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</si>
  <si>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</si>
  <si>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</si>
  <si>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</si>
  <si>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</si>
  <si>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</si>
  <si>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</si>
  <si>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</si>
  <si>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</si>
  <si>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</si>
  <si>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</si>
  <si>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</si>
  <si>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</si>
  <si>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</si>
  <si>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</si>
  <si>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</si>
  <si>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</si>
  <si>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</si>
  <si>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</si>
  <si>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</si>
  <si>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</si>
  <si>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</si>
  <si>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</si>
  <si>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</si>
  <si>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</si>
  <si>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</si>
  <si>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</si>
  <si>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</si>
  <si>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</si>
  <si>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</si>
  <si>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</si>
  <si>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</si>
  <si>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</si>
  <si>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</si>
  <si>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</si>
  <si>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</si>
  <si>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</si>
  <si>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</si>
  <si>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</si>
  <si>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</si>
  <si>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</si>
  <si>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</si>
  <si>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</si>
  <si>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</si>
  <si>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</si>
  <si>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</si>
  <si>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</si>
  <si>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</si>
  <si>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</si>
  <si>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</si>
  <si>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</si>
  <si>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</si>
  <si>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</si>
  <si>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</si>
  <si>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</si>
  <si>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</si>
  <si>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</si>
  <si>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</si>
  <si>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</si>
  <si>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</si>
  <si>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</si>
  <si>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</si>
  <si>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</si>
  <si>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</si>
  <si>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</si>
  <si>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</si>
  <si>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</si>
  <si>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</si>
  <si>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</si>
  <si>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</si>
  <si>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</si>
  <si>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</si>
  <si>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</si>
  <si>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</si>
  <si>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</si>
  <si>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</si>
  <si>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</si>
  <si>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</si>
  <si>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</si>
  <si>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</si>
  <si>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</si>
  <si>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</si>
  <si>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</si>
  <si>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</si>
  <si>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</si>
  <si>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</si>
  <si>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</si>
  <si>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</si>
  <si>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</si>
  <si>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</si>
  <si>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</si>
  <si>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</si>
  <si>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</si>
  <si>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</si>
  <si>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</si>
  <si>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</si>
  <si>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</si>
  <si>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</si>
  <si>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</si>
  <si>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</si>
  <si>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</si>
  <si>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</si>
  <si>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</si>
  <si>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</si>
  <si>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</si>
  <si>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</si>
  <si>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</si>
  <si>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</si>
  <si>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</si>
  <si>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</si>
  <si>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</si>
  <si>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</si>
  <si>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</si>
  <si>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</si>
  <si>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</si>
  <si>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</si>
  <si>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</si>
  <si>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</si>
  <si>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</si>
  <si>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</si>
  <si>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</si>
  <si>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</si>
  <si>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</si>
  <si>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</si>
  <si>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</si>
  <si>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</si>
  <si>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</si>
  <si>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</si>
  <si>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</si>
  <si>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</si>
  <si>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</si>
  <si>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</si>
  <si>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</si>
  <si>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</si>
  <si>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</si>
  <si>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</si>
  <si>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</si>
  <si>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</si>
  <si>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</si>
  <si>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</si>
  <si>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</si>
  <si>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</si>
  <si>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</si>
  <si>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</si>
  <si>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</si>
  <si>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</si>
  <si>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</si>
  <si>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</si>
  <si>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</si>
  <si>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</si>
  <si>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</si>
  <si>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</si>
  <si>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</si>
  <si>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</si>
  <si>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</si>
  <si>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</si>
  <si>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</si>
  <si>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</si>
  <si>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</si>
  <si>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</si>
  <si>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</si>
  <si>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</si>
  <si>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</si>
  <si>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</si>
  <si>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</si>
  <si>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</si>
  <si>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</si>
  <si>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</si>
  <si>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</si>
  <si>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</si>
  <si>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</si>
  <si>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</si>
  <si>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</si>
  <si>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</si>
  <si>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</si>
  <si>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</si>
  <si>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</si>
  <si>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</si>
  <si>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</si>
  <si>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</si>
  <si>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</si>
  <si>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</si>
  <si>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</si>
  <si>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</si>
  <si>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</si>
  <si>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</si>
  <si>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</si>
  <si>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</si>
  <si>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</si>
  <si>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</si>
  <si>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</si>
  <si>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</si>
  <si>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</si>
  <si>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</si>
  <si>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</si>
  <si>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</si>
  <si>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</si>
  <si>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</si>
  <si>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</si>
  <si>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</si>
  <si>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</si>
  <si>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</si>
  <si>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</si>
  <si>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</si>
  <si>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</si>
  <si>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</si>
  <si>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</si>
  <si>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</si>
  <si>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</si>
  <si>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</si>
  <si>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</si>
  <si>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</si>
  <si>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</si>
  <si>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</si>
  <si>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</si>
  <si>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</si>
  <si>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</si>
  <si>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</si>
  <si>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</si>
  <si>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</si>
  <si>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</si>
  <si>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</si>
  <si>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</si>
  <si>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</si>
  <si>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</si>
  <si>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</si>
  <si>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</si>
  <si>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</si>
  <si>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</si>
  <si>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</si>
  <si>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</si>
  <si>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</si>
  <si>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</si>
  <si>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</si>
  <si>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</si>
  <si>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</si>
  <si>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</si>
  <si>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</si>
  <si>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</si>
  <si>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</si>
  <si>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</si>
  <si>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</si>
  <si>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</si>
  <si>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</si>
  <si>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</si>
  <si>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</si>
  <si>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</si>
  <si>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</si>
  <si>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</si>
  <si>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</si>
  <si>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</si>
  <si>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</si>
  <si>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</si>
  <si>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</si>
  <si>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</si>
  <si>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</si>
  <si>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</si>
  <si>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</si>
  <si>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</si>
  <si>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</si>
  <si>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</si>
  <si>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</si>
  <si>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</si>
  <si>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</si>
  <si>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</si>
  <si>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</si>
  <si>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</si>
  <si>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</si>
  <si>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</si>
  <si>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</si>
  <si>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</si>
  <si>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</si>
  <si>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</si>
  <si>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</si>
  <si>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</si>
  <si>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</si>
  <si>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</si>
  <si>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</si>
  <si>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</si>
  <si>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</si>
  <si>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</si>
  <si>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</si>
  <si>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</si>
  <si>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</si>
  <si>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</si>
  <si>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</si>
  <si>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</si>
  <si>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</si>
  <si>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</si>
  <si>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</si>
  <si>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</si>
  <si>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</si>
  <si>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</si>
  <si>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</si>
  <si>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</si>
  <si>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</si>
  <si>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</si>
  <si>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</si>
  <si>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</si>
  <si>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</si>
  <si>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</si>
  <si>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</si>
  <si>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</si>
  <si>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</si>
  <si>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</si>
  <si>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</si>
  <si>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</si>
  <si>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</si>
  <si>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</si>
  <si>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</si>
  <si>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</si>
  <si>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</si>
  <si>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</si>
  <si>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</si>
  <si>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</si>
  <si>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</si>
  <si>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</si>
  <si>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</si>
  <si>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</si>
  <si>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</si>
  <si>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</si>
  <si>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</si>
  <si>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</si>
  <si>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</si>
  <si>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</si>
  <si>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</si>
  <si>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</si>
  <si>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</si>
  <si>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</si>
  <si>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</si>
  <si>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</si>
  <si>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</si>
  <si>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</si>
  <si>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</si>
  <si>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</si>
  <si>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</si>
  <si>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</si>
  <si>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</si>
  <si>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</si>
  <si>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</si>
  <si>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</si>
  <si>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</si>
  <si>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</si>
  <si>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</si>
  <si>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</si>
  <si>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</si>
  <si>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</si>
  <si>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</si>
  <si>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</si>
  <si>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</si>
  <si>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</si>
  <si>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</si>
  <si>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</si>
  <si>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</si>
  <si>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</si>
  <si>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</si>
  <si>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</si>
  <si>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</si>
  <si>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</si>
  <si>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</si>
  <si>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</si>
  <si>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</si>
  <si>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</si>
  <si>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</si>
  <si>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</si>
  <si>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</si>
  <si>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</si>
  <si>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</si>
  <si>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</si>
  <si>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</si>
  <si>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</si>
  <si>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</si>
  <si>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</si>
  <si>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</si>
  <si>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</si>
  <si>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</si>
  <si>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</si>
  <si>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</si>
  <si>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</si>
  <si>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</si>
  <si>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</si>
  <si>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</si>
  <si>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</si>
  <si>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</si>
  <si>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</si>
  <si>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</si>
  <si>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</si>
  <si>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</si>
  <si>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</si>
  <si>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</si>
  <si>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</si>
  <si>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</si>
  <si>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</si>
  <si>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</si>
  <si>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</si>
  <si>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</si>
  <si>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</si>
  <si>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</si>
  <si>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</si>
  <si>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</si>
  <si>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</si>
  <si>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</si>
  <si>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</si>
  <si>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</si>
  <si>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</si>
  <si>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</si>
  <si>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</si>
  <si>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</si>
  <si>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</si>
  <si>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</si>
  <si>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</si>
  <si>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</si>
  <si>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</si>
  <si>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</si>
  <si>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</si>
  <si>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</si>
  <si>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</si>
  <si>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</si>
  <si>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</si>
  <si>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</si>
  <si>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</si>
  <si>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</si>
  <si>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</si>
  <si>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</si>
  <si>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</si>
  <si>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</si>
  <si>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</si>
  <si>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</si>
  <si>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</si>
  <si>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</si>
  <si>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</si>
  <si>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</si>
  <si>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</si>
  <si>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</si>
  <si>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</si>
  <si>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</si>
  <si>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</si>
  <si>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</si>
  <si>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</si>
  <si>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</si>
  <si>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</si>
  <si>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</si>
  <si>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</si>
  <si>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</si>
  <si>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</si>
  <si>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</si>
  <si>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</si>
  <si>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</si>
  <si>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</si>
  <si>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</si>
  <si>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</si>
  <si>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</si>
  <si>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</si>
  <si>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</si>
  <si>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</si>
  <si>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</si>
  <si>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</si>
  <si>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</si>
  <si>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</si>
  <si>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</si>
  <si>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</si>
  <si>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</si>
  <si>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</si>
  <si>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</si>
  <si>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</si>
  <si>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</si>
  <si>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</si>
  <si>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</si>
  <si>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</si>
  <si>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</si>
  <si>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</si>
  <si>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</si>
  <si>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</si>
  <si>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</si>
  <si>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</si>
  <si>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</si>
  <si>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</si>
  <si>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</si>
  <si>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</si>
  <si>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</si>
  <si>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</si>
  <si>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</si>
  <si>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</si>
  <si>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</si>
  <si>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</si>
  <si>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</si>
  <si>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</si>
  <si>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</si>
  <si>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</si>
  <si>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</si>
  <si>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</si>
  <si>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</si>
  <si>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</si>
  <si>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</si>
  <si>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</si>
  <si>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</si>
  <si>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</si>
  <si>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</si>
  <si>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</si>
  <si>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</si>
  <si>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</si>
  <si>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</si>
  <si>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</si>
  <si>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</si>
  <si>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</si>
  <si>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</si>
  <si>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</si>
  <si>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</si>
  <si>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</si>
  <si>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</si>
  <si>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</si>
  <si>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</si>
  <si>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</si>
  <si>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</si>
  <si>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</si>
  <si>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</si>
  <si>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</si>
  <si>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</si>
  <si>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</si>
  <si>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</si>
  <si>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</si>
  <si>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</si>
  <si>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</si>
  <si>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</si>
  <si>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</si>
  <si>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</si>
  <si>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</si>
  <si>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</si>
  <si>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</si>
  <si>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</si>
  <si>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</si>
  <si>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</si>
  <si>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</si>
  <si>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</si>
  <si>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</si>
  <si>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</si>
  <si>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</si>
  <si>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</si>
  <si>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</si>
  <si>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</si>
  <si>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</si>
  <si>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</si>
  <si>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</si>
  <si>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</si>
  <si>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</si>
  <si>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</si>
  <si>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</si>
  <si>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</si>
  <si>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</si>
  <si>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</si>
  <si>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</si>
  <si>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</si>
  <si>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</si>
  <si>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</si>
  <si>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</si>
  <si>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</si>
  <si>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</si>
  <si>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</si>
  <si>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</si>
  <si>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</si>
  <si>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</si>
  <si>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</si>
  <si>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</si>
  <si>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</si>
  <si>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</si>
  <si>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</si>
  <si>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</si>
  <si>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</si>
  <si>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</si>
  <si>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</si>
  <si>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</si>
  <si>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</si>
  <si>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</si>
  <si>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</si>
  <si>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</si>
  <si>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</si>
  <si>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</si>
  <si>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</si>
  <si>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</si>
  <si>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</si>
  <si>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</si>
  <si>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</si>
  <si>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</si>
  <si>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</si>
  <si>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</si>
  <si>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</si>
  <si>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</si>
  <si>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</si>
  <si>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</si>
  <si>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</si>
  <si>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</si>
  <si>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</si>
  <si>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</si>
  <si>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</si>
  <si>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</si>
  <si>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</si>
  <si>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</si>
  <si>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</si>
  <si>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</si>
  <si>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</si>
  <si>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</si>
  <si>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</si>
  <si>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</si>
  <si>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</si>
  <si>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</si>
  <si>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</si>
  <si>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</si>
  <si>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</si>
  <si>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</si>
  <si>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</si>
  <si>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</si>
  <si>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</si>
  <si>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</si>
  <si>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</si>
  <si>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</si>
  <si>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</si>
  <si>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</si>
  <si>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</si>
  <si>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</si>
  <si>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</si>
  <si>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</si>
  <si>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</si>
  <si>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</si>
  <si>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</si>
  <si>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</si>
  <si>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</si>
  <si>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</si>
  <si>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</si>
  <si>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</si>
  <si>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</si>
  <si>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</si>
  <si>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</si>
  <si>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</si>
  <si>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</si>
  <si>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</si>
  <si>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</si>
  <si>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</si>
  <si>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</si>
  <si>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</si>
  <si>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</si>
  <si>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</si>
  <si>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</si>
  <si>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</si>
  <si>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</si>
  <si>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</si>
  <si>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</si>
  <si>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</si>
  <si>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</si>
  <si>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</si>
  <si>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</si>
  <si>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</si>
  <si>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</si>
  <si>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</si>
  <si>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</si>
  <si>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</si>
  <si>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</si>
  <si>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</si>
  <si>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</si>
  <si>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</si>
  <si>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</si>
  <si>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</si>
  <si>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</si>
  <si>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</si>
  <si>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</si>
  <si>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</si>
  <si>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</si>
  <si>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</si>
  <si>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</si>
  <si>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</si>
  <si>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</si>
  <si>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</si>
  <si>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</si>
  <si>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</si>
  <si>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</si>
  <si>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</si>
  <si>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</si>
  <si>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</si>
  <si>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</si>
  <si>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</si>
  <si>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</si>
  <si>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</si>
  <si>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</si>
  <si>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</si>
  <si>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</si>
  <si>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</si>
  <si>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</si>
  <si>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</si>
  <si>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</si>
  <si>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</si>
  <si>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</si>
  <si>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</si>
  <si>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</si>
  <si>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</si>
  <si>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</si>
  <si>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</si>
  <si>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</si>
  <si>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</si>
  <si>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</si>
  <si>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</si>
  <si>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</si>
  <si>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</si>
  <si>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</si>
  <si>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</si>
  <si>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</si>
  <si>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</si>
  <si>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</si>
  <si>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</si>
  <si>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</si>
  <si>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</si>
  <si>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</si>
  <si>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</si>
  <si>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</si>
  <si>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</si>
  <si>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</si>
  <si>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</si>
  <si>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</si>
  <si>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</si>
  <si>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</si>
  <si>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</si>
  <si>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</si>
  <si>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</si>
  <si>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</si>
  <si>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</si>
  <si>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</si>
  <si>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</si>
  <si>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</si>
  <si>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</si>
  <si>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</si>
  <si>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</si>
  <si>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</si>
  <si>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</si>
  <si>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</si>
  <si>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</si>
  <si>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</si>
  <si>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</si>
  <si>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</si>
  <si>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</si>
  <si>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</si>
  <si>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</si>
  <si>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</si>
  <si>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</si>
  <si>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</si>
  <si>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</si>
  <si>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</si>
  <si>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</si>
  <si>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</si>
  <si>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</si>
  <si>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</si>
  <si>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</si>
  <si>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</si>
  <si>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</si>
  <si>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</si>
  <si>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</si>
  <si>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</si>
  <si>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</si>
  <si>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</si>
  <si>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</si>
  <si>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</si>
  <si>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</si>
  <si>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</si>
  <si>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</si>
  <si>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</si>
  <si>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</si>
  <si>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</si>
  <si>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</si>
  <si>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</si>
  <si>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</si>
  <si>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</si>
  <si>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</si>
  <si>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</si>
  <si>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</si>
  <si>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</si>
  <si>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</si>
  <si>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</si>
  <si>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</si>
  <si>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</si>
  <si>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</si>
  <si>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</si>
  <si>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</si>
  <si>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</si>
  <si>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</si>
  <si>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</si>
  <si>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</si>
  <si>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</si>
  <si>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</si>
  <si>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</si>
  <si>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</si>
  <si>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</si>
  <si>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</si>
  <si>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</si>
  <si>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</si>
  <si>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</si>
  <si>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</si>
  <si>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</si>
  <si>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</si>
  <si>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</si>
  <si>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</si>
  <si>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</si>
  <si>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</si>
  <si>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</si>
  <si>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</si>
  <si>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</si>
  <si>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</si>
  <si>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</si>
  <si>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</si>
  <si>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</si>
  <si>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</si>
  <si>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</si>
  <si>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</si>
  <si>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</si>
  <si>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</si>
  <si>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</si>
  <si>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</si>
  <si>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</si>
  <si>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</si>
  <si>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</si>
  <si>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</si>
  <si>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</si>
  <si>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</si>
  <si>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</si>
  <si>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</si>
  <si>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</si>
  <si>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</si>
  <si>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</si>
  <si>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</si>
  <si>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</si>
  <si>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</si>
  <si>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</si>
  <si>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</si>
  <si>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</si>
  <si>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</si>
  <si>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</si>
  <si>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</si>
  <si>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</si>
  <si>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</si>
  <si>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</si>
  <si>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</si>
  <si>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</si>
  <si>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</si>
  <si>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</si>
  <si>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</si>
  <si>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</si>
  <si>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</si>
  <si>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</si>
  <si>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</si>
  <si>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</si>
  <si>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</si>
  <si>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</si>
  <si>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</si>
  <si>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</si>
  <si>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</si>
  <si>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</si>
  <si>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</si>
  <si>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</si>
  <si>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</si>
  <si>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</si>
  <si>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</si>
  <si>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</si>
  <si>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</si>
  <si>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</si>
  <si>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</si>
  <si>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</si>
  <si>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</si>
  <si>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</si>
  <si>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</si>
  <si>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</si>
  <si>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</si>
  <si>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</si>
  <si>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</si>
  <si>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</si>
  <si>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</si>
  <si>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</si>
  <si>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</si>
  <si>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</si>
  <si>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</si>
  <si>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</si>
  <si>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</si>
  <si>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</si>
  <si>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</si>
  <si>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</si>
  <si>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</si>
  <si>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</si>
  <si>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</si>
  <si>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</si>
  <si>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</si>
  <si>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</si>
  <si>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</si>
  <si>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</si>
  <si>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</si>
  <si>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</si>
  <si>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</si>
  <si>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</si>
  <si>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</si>
  <si>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</si>
  <si>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</si>
  <si>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</si>
  <si>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</si>
  <si>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</si>
  <si>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</si>
  <si>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</si>
  <si>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</si>
  <si>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</si>
  <si>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</si>
  <si>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</si>
  <si>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</si>
  <si>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</si>
  <si>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</si>
  <si>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</si>
  <si>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</si>
  <si>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</si>
  <si>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</si>
  <si>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</si>
  <si>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</si>
  <si>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</si>
  <si>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</si>
  <si>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</si>
  <si>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</si>
  <si>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</si>
  <si>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</si>
  <si>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</si>
  <si>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</si>
  <si>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</si>
  <si>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</si>
  <si>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</si>
  <si>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</si>
  <si>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</si>
  <si>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</si>
  <si>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</si>
  <si>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</si>
  <si>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</si>
  <si>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</si>
  <si>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</si>
  <si>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</si>
  <si>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</si>
  <si>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</si>
  <si>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</si>
  <si>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</si>
  <si>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</si>
  <si>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</si>
  <si>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</si>
  <si>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</si>
  <si>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</si>
  <si>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</si>
  <si>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</si>
  <si>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</si>
  <si>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</si>
  <si>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</si>
  <si>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</si>
  <si>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</si>
  <si>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</si>
  <si>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</si>
  <si>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</si>
  <si>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</si>
  <si>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</si>
  <si>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</si>
  <si>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</si>
  <si>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</si>
  <si>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</si>
  <si>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</si>
  <si>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</si>
  <si>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</si>
  <si>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</si>
  <si>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</si>
  <si>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</si>
  <si>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</si>
  <si>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</si>
  <si>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</si>
  <si>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</si>
  <si>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</si>
  <si>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</si>
  <si>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</si>
  <si>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</si>
  <si>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</si>
  <si>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</si>
  <si>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</si>
  <si>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</si>
  <si>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</si>
  <si>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</si>
  <si>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</si>
  <si>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</si>
  <si>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</si>
  <si>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</si>
  <si>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</si>
  <si>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</si>
  <si>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</si>
  <si>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</si>
  <si>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</si>
  <si>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</si>
  <si>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</si>
  <si>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</si>
  <si>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</si>
  <si>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</si>
  <si>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</si>
  <si>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</si>
  <si>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</si>
  <si>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</si>
  <si>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</si>
  <si>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</si>
  <si>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</si>
  <si>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</si>
  <si>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</si>
  <si>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</si>
  <si>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</si>
  <si>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</si>
  <si>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</si>
  <si>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</si>
  <si>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</si>
  <si>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</si>
  <si>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</si>
  <si>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</si>
  <si>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</si>
  <si>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</si>
  <si>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</si>
  <si>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</si>
  <si>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</si>
  <si>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</si>
  <si>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</si>
  <si>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</si>
  <si>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</si>
  <si>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</si>
  <si>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</si>
  <si>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</si>
  <si>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</si>
  <si>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</si>
  <si>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</si>
  <si>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</si>
  <si>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</si>
  <si>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</si>
  <si>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</si>
  <si>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</si>
  <si>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</si>
  <si>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</si>
  <si>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</si>
  <si>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</si>
  <si>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</si>
  <si>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</si>
  <si>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</si>
  <si>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</si>
  <si>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</si>
  <si>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</si>
  <si>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</si>
  <si>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</si>
  <si>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</si>
  <si>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</si>
  <si>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</si>
  <si>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</si>
  <si>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</si>
  <si>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</si>
  <si>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</si>
  <si>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</si>
  <si>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</si>
  <si>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</si>
  <si>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</si>
  <si>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</si>
  <si>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</si>
  <si>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</si>
  <si>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</si>
  <si>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</si>
  <si>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</si>
  <si>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</si>
  <si>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</si>
  <si>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</si>
  <si>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</si>
  <si>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</si>
  <si>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</si>
  <si>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</si>
  <si>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</si>
  <si>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</si>
  <si>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</si>
  <si>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</si>
  <si>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</si>
  <si>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</si>
  <si>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</si>
  <si>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</si>
  <si>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</si>
  <si>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</si>
  <si>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</si>
  <si>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</si>
  <si>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</si>
  <si>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</si>
  <si>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</si>
  <si>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</si>
  <si>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</si>
  <si>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</si>
  <si>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</si>
  <si>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</si>
  <si>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</si>
  <si>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</si>
  <si>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</si>
  <si>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</si>
  <si>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</si>
  <si>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</si>
  <si>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</si>
  <si>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</si>
  <si>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</si>
  <si>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</si>
  <si>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</si>
  <si>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</si>
  <si>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</si>
  <si>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</si>
  <si>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</si>
  <si>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</si>
  <si>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</si>
  <si>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</si>
  <si>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</si>
  <si>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</si>
  <si>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</si>
  <si>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</si>
  <si>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</si>
  <si>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</si>
  <si>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</si>
  <si>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</si>
  <si>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</si>
  <si>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</si>
  <si>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</si>
  <si>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</si>
  <si>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</si>
  <si>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</si>
  <si>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</si>
  <si>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</si>
  <si>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</si>
  <si>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</si>
  <si>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</si>
  <si>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</si>
  <si>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</si>
  <si>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</si>
  <si>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</si>
  <si>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</si>
  <si>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</si>
  <si>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</si>
  <si>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</si>
  <si>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</si>
  <si>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</si>
  <si>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</si>
  <si>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</si>
  <si>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</si>
  <si>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</si>
  <si>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</si>
  <si>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</si>
  <si>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</si>
  <si>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</si>
  <si>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</si>
  <si>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</si>
  <si>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</si>
  <si>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</si>
  <si>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</si>
  <si>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</si>
  <si>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</si>
  <si>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</si>
  <si>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</si>
  <si>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</si>
  <si>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</si>
  <si>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</si>
  <si>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</si>
  <si>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</si>
  <si>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</si>
  <si>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</si>
  <si>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</si>
  <si>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</si>
  <si>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</si>
  <si>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</si>
  <si>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</si>
  <si>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</si>
  <si>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</si>
  <si>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</si>
  <si>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</si>
  <si>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</si>
  <si>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</si>
  <si>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</si>
  <si>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</si>
  <si>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</si>
  <si>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</si>
  <si>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</si>
  <si>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</si>
  <si>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</si>
  <si>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</si>
  <si>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</si>
  <si>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</si>
  <si>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</si>
  <si>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</si>
  <si>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</si>
  <si>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</si>
  <si>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</si>
  <si>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</si>
  <si>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</si>
  <si>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</si>
  <si>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</si>
  <si>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</si>
  <si>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</si>
  <si>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</si>
  <si>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</si>
  <si>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</si>
  <si>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</si>
  <si>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</si>
  <si>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</si>
  <si>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</si>
  <si>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</si>
  <si>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</si>
  <si>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</si>
  <si>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</si>
  <si>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</si>
  <si>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</si>
  <si>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</si>
  <si>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</si>
  <si>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</si>
  <si>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</si>
  <si>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</si>
  <si>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</si>
  <si>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</si>
  <si>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</si>
  <si>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</si>
  <si>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</si>
  <si>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</si>
  <si>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</si>
  <si>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</si>
  <si>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</si>
  <si>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</si>
  <si>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</si>
  <si>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</si>
  <si>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</si>
  <si>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</si>
  <si>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</si>
  <si>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</si>
  <si>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</si>
  <si>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</si>
  <si>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</si>
  <si>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</si>
  <si>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</si>
  <si>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</si>
  <si>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</si>
  <si>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</si>
  <si>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</si>
  <si>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</si>
  <si>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</si>
  <si>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</si>
  <si>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</si>
  <si>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</si>
  <si>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</si>
  <si>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</si>
  <si>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</si>
  <si>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</si>
  <si>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</si>
  <si>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</si>
  <si>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</si>
  <si>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</si>
  <si>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</si>
  <si>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</si>
  <si>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</si>
  <si>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</si>
  <si>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</si>
  <si>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</si>
  <si>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</si>
  <si>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</si>
  <si>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</si>
  <si>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</si>
  <si>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</si>
  <si>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</si>
  <si>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</si>
  <si>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</si>
  <si>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</si>
  <si>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</si>
  <si>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</si>
  <si>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</si>
  <si>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</si>
  <si>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</si>
  <si>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</si>
  <si>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</si>
  <si>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</si>
  <si>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</si>
  <si>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</si>
  <si>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</si>
  <si>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</si>
  <si>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</si>
  <si>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</si>
  <si>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</si>
  <si>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</si>
  <si>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</si>
  <si>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</si>
  <si>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</si>
  <si>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</si>
  <si>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</si>
  <si>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</si>
  <si>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</si>
  <si>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</si>
  <si>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</si>
  <si>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</si>
  <si>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</si>
  <si>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</si>
  <si>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</si>
  <si>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</si>
  <si>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</si>
  <si>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</si>
  <si>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</si>
  <si>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</si>
  <si>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</si>
  <si>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</si>
  <si>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</si>
  <si>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</si>
  <si>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</si>
  <si>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</si>
  <si>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</si>
  <si>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</si>
  <si>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</si>
  <si>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</si>
  <si>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</si>
  <si>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</si>
  <si>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</si>
  <si>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</si>
  <si>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</si>
  <si>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</si>
  <si>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</si>
  <si>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</si>
  <si>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</si>
  <si>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</si>
  <si>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</si>
  <si>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</si>
  <si>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</si>
  <si>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</si>
  <si>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</si>
  <si>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</si>
  <si>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</si>
  <si>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</si>
  <si>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</si>
  <si>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</si>
  <si>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</si>
  <si>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</si>
  <si>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</si>
  <si>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</si>
  <si>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</si>
  <si>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</si>
  <si>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</si>
  <si>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</si>
  <si>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</si>
  <si>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</si>
  <si>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</si>
  <si>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</si>
  <si>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</si>
  <si>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</si>
  <si>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</si>
  <si>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</si>
  <si>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</si>
  <si>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</si>
  <si>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</si>
  <si>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</si>
  <si>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</si>
  <si>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</si>
  <si>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</si>
  <si>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</si>
  <si>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</si>
  <si>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</si>
  <si>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</si>
  <si>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</si>
  <si>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</si>
  <si>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</si>
  <si>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</si>
  <si>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</si>
  <si>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</si>
  <si>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</si>
  <si>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</si>
  <si>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</si>
  <si>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</si>
  <si>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</si>
  <si>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</si>
  <si>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</si>
  <si>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</si>
  <si>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</si>
  <si>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</si>
  <si>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</si>
  <si>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</si>
  <si>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</si>
  <si>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</si>
  <si>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</si>
  <si>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</si>
  <si>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</si>
  <si>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</si>
  <si>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</si>
  <si>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</si>
  <si>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</si>
  <si>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</si>
  <si>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</si>
  <si>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</si>
  <si>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</si>
  <si>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</si>
  <si>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</si>
  <si>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</si>
  <si>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</si>
  <si>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</si>
  <si>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</si>
  <si>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</si>
  <si>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</si>
  <si>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</si>
  <si>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</si>
  <si>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</si>
  <si>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</si>
  <si>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</si>
  <si>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</si>
  <si>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</si>
  <si>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</si>
  <si>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</si>
  <si>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</si>
  <si>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</si>
  <si>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</si>
  <si>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</si>
  <si>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</si>
  <si>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</si>
  <si>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</si>
  <si>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</si>
  <si>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</si>
  <si>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</si>
  <si>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</si>
  <si>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</si>
  <si>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</si>
  <si>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</si>
  <si>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</si>
  <si>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</si>
  <si>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</si>
  <si>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</si>
  <si>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</si>
  <si>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</si>
  <si>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</si>
  <si>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</si>
  <si>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</si>
  <si>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</si>
  <si>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</si>
  <si>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</si>
  <si>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</si>
  <si>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</si>
  <si>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</si>
  <si>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</si>
  <si>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</si>
  <si>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</si>
  <si>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</si>
  <si>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</si>
  <si>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</si>
  <si>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</si>
  <si>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</si>
  <si>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</si>
  <si>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</si>
  <si>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</si>
  <si>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</si>
  <si>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</si>
  <si>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</si>
  <si>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</si>
  <si>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</si>
  <si>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</si>
  <si>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</si>
  <si>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</si>
  <si>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</si>
  <si>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</si>
  <si>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</si>
  <si>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</si>
  <si>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</si>
  <si>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</si>
  <si>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</si>
  <si>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</si>
  <si>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</si>
  <si>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</si>
  <si>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</si>
  <si>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</si>
  <si>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</si>
  <si>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</si>
  <si>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</si>
  <si>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</si>
  <si>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</si>
  <si>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</si>
  <si>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</si>
  <si>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</si>
  <si>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</si>
  <si>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</si>
  <si>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</si>
  <si>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</si>
  <si>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</si>
  <si>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</si>
  <si>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</si>
  <si>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</si>
  <si>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</si>
  <si>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</si>
  <si>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</si>
  <si>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</si>
  <si>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</si>
  <si>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</si>
  <si>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</si>
  <si>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</si>
  <si>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</si>
  <si>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</si>
  <si>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</si>
  <si>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</si>
  <si>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</si>
  <si>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</si>
  <si>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</si>
  <si>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</si>
  <si>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</si>
  <si>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</si>
  <si>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</si>
  <si>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</si>
  <si>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</si>
  <si>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</si>
  <si>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</si>
  <si>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</si>
  <si>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</si>
  <si>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</si>
  <si>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</si>
  <si>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</si>
  <si>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</si>
  <si>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</si>
  <si>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</si>
  <si>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</si>
  <si>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</si>
  <si>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</si>
  <si>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</si>
  <si>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</si>
  <si>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</si>
  <si>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</si>
  <si>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</si>
  <si>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</si>
  <si>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</si>
  <si>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</si>
  <si>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</si>
  <si>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</si>
  <si>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</si>
  <si>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</si>
  <si>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</si>
  <si>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</si>
  <si>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</si>
  <si>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</si>
  <si>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</si>
  <si>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</si>
  <si>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</si>
  <si>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</si>
  <si>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</si>
  <si>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</si>
  <si>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</si>
  <si>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</si>
  <si>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</si>
  <si>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</si>
  <si>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</si>
  <si>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</si>
  <si>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</si>
  <si>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</si>
  <si>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</si>
  <si>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</si>
  <si>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</si>
  <si>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</si>
  <si>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</si>
  <si>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</si>
  <si>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</si>
  <si>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</si>
  <si>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</si>
  <si>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</si>
  <si>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</si>
  <si>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</si>
  <si>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</si>
  <si>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</si>
  <si>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</si>
  <si>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</si>
  <si>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</si>
  <si>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</si>
  <si>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</si>
  <si>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</si>
  <si>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</si>
  <si>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</si>
  <si>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</si>
  <si>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</si>
  <si>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</si>
  <si>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</si>
  <si>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</si>
  <si>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</si>
  <si>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</si>
  <si>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</si>
  <si>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</si>
  <si>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</si>
  <si>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</si>
  <si>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</si>
  <si>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</si>
  <si>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</si>
  <si>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</si>
  <si>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</si>
  <si>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</si>
  <si>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</si>
  <si>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</si>
  <si>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</si>
  <si>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</si>
  <si>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</si>
  <si>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</si>
  <si>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</si>
  <si>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</si>
  <si>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</si>
  <si>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</si>
  <si>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</si>
  <si>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</si>
  <si>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</si>
  <si>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</si>
  <si>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</si>
  <si>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</si>
  <si>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</si>
  <si>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</si>
  <si>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</si>
  <si>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</si>
  <si>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</si>
  <si>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</si>
  <si>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</si>
  <si>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</si>
  <si>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</si>
  <si>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</si>
  <si>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</si>
  <si>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</si>
  <si>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</si>
  <si>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</si>
  <si>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</si>
  <si>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</si>
  <si>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</si>
  <si>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</si>
  <si>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</si>
  <si>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</si>
  <si>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</si>
  <si>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</si>
  <si>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</si>
  <si>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</si>
  <si>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</si>
  <si>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</si>
  <si>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</si>
  <si>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</si>
  <si>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</si>
  <si>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</si>
  <si>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</si>
  <si>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</si>
  <si>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</si>
  <si>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</si>
  <si>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</si>
  <si>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</si>
  <si>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</si>
  <si>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</si>
  <si>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</si>
  <si>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</si>
  <si>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</si>
  <si>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</si>
  <si>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</si>
  <si>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</si>
  <si>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</si>
  <si>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</si>
  <si>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</si>
  <si>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</si>
  <si>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</si>
  <si>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</si>
  <si>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</si>
  <si>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</si>
  <si>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</si>
  <si>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</si>
  <si>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</si>
  <si>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</si>
  <si>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</si>
  <si>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</si>
  <si>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</si>
  <si>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</si>
  <si>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</si>
  <si>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</si>
  <si>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</si>
  <si>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</si>
  <si>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</si>
  <si>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</si>
  <si>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</si>
  <si>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</si>
  <si>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</si>
  <si>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</si>
  <si>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</si>
  <si>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</si>
  <si>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</si>
  <si>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</si>
  <si>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</si>
  <si>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</si>
  <si>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</si>
  <si>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</si>
  <si>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</si>
  <si>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</si>
  <si>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</si>
  <si>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</si>
  <si>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</si>
  <si>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</si>
  <si>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</si>
  <si>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</si>
  <si>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</si>
  <si>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</si>
  <si>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</si>
  <si>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</si>
  <si>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</si>
  <si>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</si>
  <si>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</si>
  <si>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</si>
  <si>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</si>
  <si>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</si>
  <si>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</si>
  <si>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</si>
  <si>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</si>
  <si>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</si>
  <si>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</si>
  <si>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</si>
  <si>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</si>
  <si>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</si>
  <si>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</si>
  <si>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</si>
  <si>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</si>
  <si>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</si>
  <si>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</si>
  <si>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</si>
  <si>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</si>
  <si>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</si>
  <si>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</si>
  <si>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</si>
  <si>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</si>
  <si>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</si>
  <si>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</si>
  <si>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</si>
  <si>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</si>
  <si>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</si>
  <si>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</si>
  <si>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</si>
  <si>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</si>
  <si>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</si>
  <si>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</si>
  <si>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</si>
  <si>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</si>
  <si>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</si>
  <si>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</si>
  <si>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</si>
  <si>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</si>
  <si>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</si>
  <si>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</si>
  <si>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</si>
  <si>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</si>
  <si>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</si>
  <si>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</si>
  <si>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</si>
  <si>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</si>
  <si>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</si>
  <si>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</si>
  <si>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</si>
  <si>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</si>
  <si>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</si>
  <si>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</si>
  <si>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</si>
  <si>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</si>
  <si>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</si>
  <si>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</si>
  <si>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</si>
  <si>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</si>
  <si>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</si>
  <si>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</si>
  <si>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</si>
  <si>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</si>
  <si>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</si>
  <si>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</si>
  <si>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</si>
  <si>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</si>
  <si>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</si>
  <si>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</si>
  <si>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</si>
  <si>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</si>
  <si>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</si>
  <si>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</si>
  <si>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</si>
  <si>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</si>
  <si>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</si>
  <si>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</si>
  <si>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</si>
  <si>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</si>
  <si>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</si>
  <si>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</si>
  <si>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</si>
  <si>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</si>
  <si>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</si>
  <si>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</si>
  <si>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</si>
  <si>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</si>
  <si>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</si>
  <si>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</si>
  <si>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</si>
  <si>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</si>
  <si>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</si>
  <si>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</si>
  <si>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</si>
  <si>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</si>
  <si>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</si>
  <si>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</si>
  <si>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</si>
  <si>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</si>
  <si>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</si>
  <si>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</si>
  <si>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</si>
  <si>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</si>
  <si>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</si>
  <si>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</si>
  <si>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</si>
  <si>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</si>
  <si>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</si>
  <si>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</si>
  <si>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</si>
  <si>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</si>
  <si>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</si>
  <si>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</si>
  <si>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</si>
  <si>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</si>
  <si>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</si>
  <si>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</si>
  <si>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</si>
  <si>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</si>
  <si>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</si>
  <si>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</si>
  <si>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</si>
  <si>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</si>
  <si>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</si>
  <si>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</si>
  <si>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</si>
  <si>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</si>
  <si>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</si>
  <si>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</si>
  <si>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</si>
  <si>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</si>
  <si>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</si>
  <si>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</si>
  <si>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</si>
  <si>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</si>
  <si>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</si>
  <si>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</si>
  <si>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</si>
  <si>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</si>
  <si>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</si>
  <si>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</si>
  <si>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</si>
  <si>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</si>
  <si>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</si>
  <si>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</si>
  <si>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</si>
  <si>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</si>
  <si>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</si>
  <si>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</si>
  <si>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</si>
  <si>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</si>
  <si>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</si>
  <si>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</si>
  <si>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</si>
  <si>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</si>
  <si>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</si>
  <si>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</si>
  <si>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</si>
  <si>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</si>
  <si>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</si>
  <si>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</si>
  <si>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</si>
  <si>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</si>
  <si>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</si>
  <si>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</si>
  <si>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</si>
  <si>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</si>
  <si>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</si>
  <si>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</si>
  <si>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</si>
  <si>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</si>
  <si>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</si>
  <si>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</si>
  <si>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</si>
  <si>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</si>
  <si>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</si>
  <si>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</si>
  <si>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</si>
  <si>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</si>
  <si>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</si>
  <si>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</si>
  <si>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</si>
  <si>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</si>
  <si>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</si>
  <si>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</si>
  <si>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</si>
  <si>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</si>
  <si>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</si>
  <si>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</si>
  <si>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</si>
  <si>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</si>
  <si>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</si>
  <si>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</si>
  <si>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</si>
  <si>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</si>
  <si>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</si>
  <si>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</si>
  <si>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</si>
  <si>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</si>
  <si>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</si>
  <si>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</si>
  <si>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</si>
  <si>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</si>
  <si>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</si>
  <si>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</si>
  <si>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</si>
  <si>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</si>
  <si>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</si>
  <si>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</si>
  <si>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</si>
  <si>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</si>
  <si>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</si>
  <si>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</si>
  <si>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</si>
  <si>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</si>
  <si>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</si>
  <si>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</si>
  <si>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</si>
  <si>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</si>
  <si>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</si>
  <si>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</si>
  <si>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</si>
  <si>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</si>
  <si>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</si>
  <si>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</si>
  <si>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</si>
  <si>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</si>
  <si>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</si>
  <si>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</si>
  <si>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</si>
  <si>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</si>
  <si>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</si>
  <si>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</si>
  <si>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</si>
  <si>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</si>
  <si>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</si>
  <si>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</si>
  <si>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</si>
  <si>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</si>
  <si>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</si>
  <si>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</si>
  <si>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</si>
  <si>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</si>
  <si>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</si>
  <si>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</si>
  <si>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</si>
  <si>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</si>
  <si>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</si>
  <si>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</si>
  <si>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</si>
  <si>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</si>
  <si>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</si>
  <si>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</si>
  <si>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</si>
  <si>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</si>
  <si>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</si>
  <si>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</si>
  <si>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</si>
  <si>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</si>
  <si>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</si>
  <si>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</si>
  <si>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</si>
  <si>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</si>
  <si>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</si>
  <si>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</si>
  <si>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</si>
  <si>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</si>
  <si>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</si>
  <si>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</si>
  <si>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</si>
  <si>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</si>
  <si>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</si>
  <si>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</si>
  <si>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</si>
  <si>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</si>
  <si>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</si>
  <si>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</si>
  <si>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</si>
  <si>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</si>
  <si>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</si>
  <si>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</si>
  <si>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</si>
  <si>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</si>
  <si>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</si>
  <si>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</si>
  <si>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</si>
  <si>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</si>
  <si>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</si>
  <si>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</si>
  <si>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</si>
  <si>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</si>
  <si>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</si>
  <si>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</si>
  <si>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</si>
  <si>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</si>
  <si>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</si>
  <si>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</si>
  <si>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</si>
  <si>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</si>
  <si>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</si>
  <si>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</si>
  <si>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</si>
  <si>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</si>
  <si>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</si>
  <si>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</si>
  <si>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</si>
  <si>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</si>
  <si>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</si>
  <si>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</si>
  <si>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</si>
  <si>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</si>
  <si>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</si>
  <si>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</si>
  <si>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</si>
  <si>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</si>
  <si>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</si>
  <si>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</si>
  <si>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</si>
  <si>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</si>
  <si>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</si>
  <si>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</si>
  <si>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</si>
  <si>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</si>
  <si>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</si>
  <si>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</si>
  <si>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</si>
  <si>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</si>
  <si>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</si>
  <si>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</si>
  <si>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</si>
  <si>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</si>
  <si>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</si>
  <si>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</si>
  <si>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</si>
  <si>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</si>
  <si>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</si>
  <si>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</si>
  <si>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</si>
  <si>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</si>
  <si>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</si>
  <si>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</si>
  <si>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</si>
  <si>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</si>
  <si>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</si>
  <si>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</si>
  <si>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</si>
  <si>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</si>
  <si>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</si>
  <si>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</si>
  <si>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</si>
  <si>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</si>
  <si>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</si>
  <si>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</si>
  <si>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</si>
  <si>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</si>
  <si>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</si>
  <si>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</si>
  <si>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</si>
  <si>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</si>
  <si>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</si>
  <si>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</si>
  <si>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</si>
  <si>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</si>
  <si>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</si>
  <si>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</si>
  <si>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</si>
  <si>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</si>
  <si>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</si>
  <si>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</si>
  <si>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</si>
  <si>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</si>
  <si>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</si>
  <si>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</si>
  <si>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</si>
  <si>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</si>
  <si>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</si>
  <si>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</si>
  <si>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</si>
  <si>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</si>
  <si>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</si>
  <si>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</si>
  <si>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</si>
  <si>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</si>
  <si>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</si>
  <si>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</si>
  <si>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</si>
  <si>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</si>
  <si>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</si>
  <si>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</si>
  <si>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</si>
  <si>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</si>
  <si>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</si>
  <si>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</si>
  <si>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</si>
  <si>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</si>
  <si>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</si>
  <si>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</si>
  <si>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</si>
  <si>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</si>
  <si>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</si>
  <si>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</si>
  <si>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</si>
  <si>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</si>
  <si>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</si>
  <si>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</si>
  <si>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</si>
  <si>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</si>
  <si>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</si>
  <si>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</si>
  <si>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</si>
  <si>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</si>
  <si>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</si>
  <si>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</si>
  <si>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</si>
  <si>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</si>
  <si>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</si>
  <si>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</si>
  <si>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</si>
  <si>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</si>
  <si>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</si>
  <si>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</si>
  <si>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</si>
  <si>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</si>
  <si>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</si>
  <si>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</si>
  <si>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</si>
  <si>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</si>
  <si>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</si>
  <si>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</si>
  <si>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</si>
  <si>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</si>
  <si>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</si>
  <si>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</si>
  <si>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</si>
  <si>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</si>
  <si>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</si>
  <si>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</si>
  <si>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</si>
  <si>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</si>
  <si>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</si>
  <si>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</si>
  <si>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</si>
  <si>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</si>
  <si>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</si>
  <si>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</si>
  <si>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</si>
  <si>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</si>
  <si>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</si>
  <si>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</si>
  <si>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</si>
  <si>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</si>
  <si>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</si>
  <si>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</si>
  <si>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</si>
  <si>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</si>
  <si>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</si>
  <si>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</si>
  <si>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</si>
  <si>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</si>
  <si>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</si>
  <si>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</si>
  <si>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</si>
  <si>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</si>
  <si>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</si>
  <si>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</si>
  <si>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</si>
  <si>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</si>
  <si>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</si>
  <si>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</si>
  <si>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</si>
  <si>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</si>
  <si>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</si>
  <si>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</si>
  <si>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</si>
  <si>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</si>
  <si>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</si>
  <si>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</si>
  <si>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</si>
  <si>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</si>
  <si>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</si>
  <si>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</si>
  <si>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</si>
  <si>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</si>
  <si>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</si>
  <si>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</si>
  <si>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</si>
  <si>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</si>
  <si>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</si>
  <si>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</si>
  <si>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</si>
  <si>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</si>
  <si>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</si>
  <si>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</si>
  <si>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</si>
  <si>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</si>
  <si>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</si>
  <si>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</si>
  <si>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</si>
  <si>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</si>
  <si>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</si>
  <si>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</si>
  <si>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</si>
  <si>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</si>
  <si>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</si>
  <si>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</si>
  <si>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</si>
  <si>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</si>
  <si>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</si>
  <si>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</si>
  <si>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</si>
  <si>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</si>
  <si>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</si>
  <si>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</si>
  <si>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</si>
  <si>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</si>
  <si>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</si>
  <si>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</si>
  <si>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</si>
  <si>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</si>
  <si>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</si>
  <si>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</si>
  <si>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</si>
  <si>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</si>
  <si>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</si>
  <si>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</si>
  <si>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</si>
  <si>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</si>
  <si>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</si>
  <si>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</si>
  <si>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</si>
  <si>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</si>
  <si>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</si>
  <si>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</si>
  <si>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</si>
  <si>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</si>
  <si>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</si>
  <si>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</si>
  <si>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</si>
  <si>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</si>
  <si>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</si>
  <si>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</si>
  <si>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</si>
  <si>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</si>
  <si>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</si>
  <si>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</si>
  <si>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</si>
  <si>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</si>
  <si>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</si>
  <si>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</si>
  <si>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</si>
  <si>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</si>
  <si>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</si>
  <si>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</si>
  <si>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</si>
  <si>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</si>
  <si>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</si>
  <si>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</si>
  <si>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</si>
  <si>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</si>
  <si>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</si>
  <si>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</si>
  <si>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</si>
  <si>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</si>
  <si>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</si>
  <si>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</si>
  <si>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</si>
  <si>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</si>
  <si>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</si>
  <si>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</si>
  <si>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</si>
  <si>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</si>
  <si>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</si>
  <si>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</si>
  <si>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</si>
  <si>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</si>
  <si>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</si>
  <si>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</si>
  <si>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</si>
  <si>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</si>
  <si>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</si>
  <si>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</si>
  <si>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</si>
  <si>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</si>
  <si>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</si>
  <si>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</si>
  <si>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</si>
  <si>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</si>
  <si>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</si>
  <si>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</si>
  <si>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</si>
  <si>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</si>
  <si>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</si>
  <si>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</si>
  <si>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</si>
  <si>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</si>
  <si>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</si>
  <si>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</si>
  <si>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</si>
  <si>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</si>
  <si>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</si>
  <si>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</si>
  <si>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</si>
  <si>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</si>
  <si>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</si>
  <si>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</si>
  <si>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</si>
  <si>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</si>
  <si>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</si>
  <si>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</si>
  <si>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</si>
  <si>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</si>
  <si>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</si>
  <si>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</si>
  <si>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</si>
  <si>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</si>
  <si>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</si>
  <si>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</si>
  <si>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</si>
  <si>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</si>
  <si>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</si>
  <si>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</si>
  <si>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</si>
  <si>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</si>
  <si>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</si>
  <si>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</si>
  <si>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</si>
  <si>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</si>
  <si>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</si>
  <si>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</si>
  <si>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</si>
  <si>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</si>
  <si>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</si>
  <si>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</si>
  <si>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</si>
  <si>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</si>
  <si>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</si>
  <si>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</si>
  <si>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</si>
  <si>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</si>
  <si>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</si>
  <si>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</si>
  <si>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</si>
  <si>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</si>
  <si>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</si>
  <si>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</si>
  <si>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</si>
  <si>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</si>
  <si>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</si>
  <si>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</si>
  <si>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</si>
  <si>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</si>
  <si>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</si>
  <si>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</si>
  <si>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</si>
  <si>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</si>
  <si>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</si>
  <si>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</si>
  <si>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</si>
  <si>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</si>
  <si>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</si>
  <si>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</si>
  <si>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</si>
  <si>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</si>
  <si>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</si>
  <si>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</si>
  <si>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</si>
  <si>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</si>
  <si>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</si>
  <si>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</si>
  <si>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</si>
  <si>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</si>
  <si>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</si>
  <si>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</si>
  <si>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</si>
  <si>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</si>
  <si>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</si>
  <si>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</si>
  <si>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</si>
  <si>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</si>
  <si>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</si>
  <si>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</si>
  <si>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</si>
  <si>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</si>
  <si>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</si>
  <si>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</si>
  <si>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</si>
  <si>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</si>
  <si>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</si>
  <si>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</si>
  <si>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</si>
  <si>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</si>
  <si>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</si>
  <si>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</si>
  <si>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</si>
  <si>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</si>
  <si>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</si>
  <si>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</si>
  <si>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</si>
  <si>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</si>
  <si>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</si>
  <si>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</si>
  <si>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</si>
  <si>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</si>
  <si>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</si>
  <si>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</si>
  <si>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</si>
  <si>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</si>
  <si>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</si>
  <si>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</si>
  <si>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</si>
  <si>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</si>
  <si>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</si>
  <si>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</si>
  <si>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</si>
  <si>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</si>
  <si>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</si>
  <si>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</si>
  <si>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</si>
  <si>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</si>
  <si>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</si>
  <si>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</si>
  <si>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</si>
  <si>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</si>
  <si>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</si>
  <si>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</si>
  <si>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</si>
  <si>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</si>
  <si>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</si>
  <si>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</si>
  <si>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</si>
  <si>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</si>
  <si>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</si>
  <si>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</si>
  <si>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</si>
  <si>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</si>
  <si>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</si>
  <si>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</si>
  <si>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</si>
  <si>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</si>
  <si>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</si>
  <si>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</si>
  <si>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</si>
  <si>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</si>
  <si>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</si>
  <si>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</si>
  <si>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</si>
  <si>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</si>
  <si>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</si>
  <si>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</si>
  <si>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</si>
  <si>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</si>
  <si>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</si>
  <si>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</si>
  <si>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</si>
  <si>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</si>
  <si>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</si>
  <si>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</si>
  <si>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</si>
  <si>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</si>
  <si>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</si>
  <si>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</si>
  <si>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</si>
  <si>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</si>
  <si>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</si>
  <si>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</si>
  <si>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</si>
  <si>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</si>
  <si>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</si>
  <si>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</si>
  <si>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</si>
  <si>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</si>
  <si>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</si>
  <si>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</si>
  <si>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</si>
  <si>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</si>
  <si>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</si>
  <si>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</si>
  <si>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</si>
  <si>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</si>
  <si>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</si>
  <si>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</si>
  <si>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</si>
  <si>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</si>
  <si>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</si>
  <si>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</si>
  <si>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</si>
  <si>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</si>
  <si>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</si>
  <si>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</si>
  <si>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</si>
  <si>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</si>
  <si>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</si>
  <si>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</si>
  <si>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</si>
  <si>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</si>
  <si>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</si>
  <si>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</si>
  <si>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</si>
  <si>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</si>
  <si>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</si>
  <si>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</si>
  <si>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</si>
  <si>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</si>
  <si>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</si>
  <si>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</si>
  <si>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</si>
  <si>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</si>
  <si>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</si>
  <si>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</si>
  <si>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</si>
  <si>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</si>
  <si>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</si>
  <si>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</si>
  <si>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</si>
  <si>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</si>
  <si>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</si>
  <si>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</si>
  <si>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</si>
  <si>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</si>
  <si>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</si>
  <si>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</si>
  <si>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</si>
  <si>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</si>
  <si>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</si>
  <si>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</si>
  <si>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</si>
  <si>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</si>
  <si>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</si>
  <si>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</si>
  <si>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</si>
  <si>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</si>
  <si>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</si>
  <si>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</si>
  <si>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</si>
  <si>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</si>
  <si>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</si>
  <si>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</si>
  <si>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</si>
  <si>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</si>
  <si>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</si>
  <si>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</si>
  <si>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</si>
  <si>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</si>
  <si>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</si>
  <si>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</si>
  <si>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</si>
  <si>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</si>
  <si>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</si>
  <si>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</si>
  <si>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</si>
  <si>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</si>
  <si>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</si>
  <si>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</si>
  <si>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</si>
  <si>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</si>
  <si>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</si>
  <si>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</si>
  <si>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</si>
  <si>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</si>
  <si>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</si>
  <si>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</si>
  <si>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</si>
  <si>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</si>
  <si>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</si>
  <si>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</si>
  <si>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</si>
  <si>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</si>
  <si>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</si>
  <si>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</si>
  <si>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</si>
  <si>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</si>
  <si>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</si>
  <si>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</si>
  <si>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</si>
  <si>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</si>
  <si>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</si>
  <si>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</si>
  <si>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</si>
  <si>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</si>
  <si>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</si>
  <si>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</si>
  <si>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</si>
  <si>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</si>
  <si>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</si>
  <si>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</si>
  <si>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</si>
  <si>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</si>
  <si>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</si>
  <si>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</si>
  <si>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</si>
  <si>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</si>
  <si>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</si>
  <si>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</si>
  <si>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</si>
  <si>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</si>
  <si>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</si>
  <si>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</si>
  <si>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</si>
  <si>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</si>
  <si>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</si>
  <si>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</si>
  <si>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</si>
  <si>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</si>
  <si>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</si>
  <si>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</si>
  <si>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</si>
  <si>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</si>
  <si>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</si>
  <si>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</si>
  <si>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</si>
  <si>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</si>
  <si>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</si>
  <si>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</si>
  <si>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</si>
  <si>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</si>
  <si>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</si>
  <si>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</si>
  <si>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</si>
  <si>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</si>
  <si>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</si>
  <si>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</si>
  <si>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</si>
  <si>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</si>
  <si>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</si>
  <si>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</si>
  <si>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</si>
  <si>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</si>
  <si>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</si>
  <si>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</si>
  <si>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</si>
  <si>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</si>
  <si>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</si>
  <si>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</si>
  <si>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</si>
  <si>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</si>
  <si>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</si>
  <si>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</si>
  <si>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</si>
  <si>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</si>
  <si>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</si>
  <si>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</si>
  <si>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</si>
  <si>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</si>
  <si>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</si>
  <si>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</si>
  <si>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</si>
  <si>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</si>
  <si>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</si>
  <si>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</si>
  <si>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</si>
  <si>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</si>
  <si>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</si>
  <si>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</si>
  <si>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</si>
  <si>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</si>
  <si>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</si>
  <si>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</si>
  <si>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</si>
  <si>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</si>
  <si>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</si>
  <si>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</si>
  <si>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</si>
  <si>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</si>
  <si>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</si>
  <si>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</si>
  <si>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</si>
  <si>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</si>
  <si>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</si>
  <si>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</si>
  <si>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</si>
  <si>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</si>
  <si>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</si>
  <si>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</si>
  <si>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</si>
  <si>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</si>
  <si>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</si>
  <si>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</si>
  <si>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</si>
  <si>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</si>
  <si>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</si>
  <si>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</si>
  <si>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</si>
  <si>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</si>
  <si>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</si>
  <si>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</si>
  <si>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</si>
  <si>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</si>
  <si>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</si>
  <si>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</si>
  <si>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</si>
  <si>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</si>
  <si>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</si>
  <si>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</si>
  <si>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</si>
  <si>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</si>
  <si>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</si>
  <si>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</si>
  <si>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</si>
  <si>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</si>
  <si>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</si>
  <si>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</si>
  <si>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</si>
  <si>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</si>
  <si>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</si>
  <si>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</si>
  <si>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</si>
  <si>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</si>
  <si>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</si>
  <si>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</si>
  <si>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</si>
  <si>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</si>
  <si>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</si>
  <si>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</si>
  <si>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</si>
  <si>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</si>
  <si>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</si>
  <si>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</si>
  <si>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</si>
  <si>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</si>
  <si>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</si>
  <si>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</si>
  <si>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</si>
  <si>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</si>
  <si>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</si>
  <si>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</si>
  <si>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</si>
  <si>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</si>
  <si>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</si>
  <si>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</si>
  <si>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</si>
  <si>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</si>
  <si>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</si>
  <si>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</si>
  <si>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</si>
  <si>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</si>
  <si>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</si>
  <si>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</si>
  <si>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</si>
  <si>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</si>
  <si>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</si>
  <si>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</si>
  <si>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</si>
  <si>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</si>
  <si>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</si>
  <si>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</si>
  <si>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</si>
  <si>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</si>
  <si>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</si>
  <si>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</si>
  <si>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</si>
  <si>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</si>
  <si>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</si>
  <si>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</si>
  <si>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</si>
  <si>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</si>
  <si>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</si>
  <si>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</si>
  <si>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</si>
  <si>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</si>
  <si>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</si>
  <si>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</si>
  <si>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</si>
  <si>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</si>
  <si>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</si>
  <si>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</si>
  <si>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</si>
  <si>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</si>
  <si>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</si>
  <si>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</si>
  <si>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</si>
  <si>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</si>
  <si>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</si>
  <si>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</si>
  <si>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</si>
  <si>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</si>
  <si>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</si>
  <si>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</si>
  <si>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</si>
  <si>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</si>
  <si>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</si>
  <si>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</si>
  <si>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</si>
  <si>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</si>
  <si>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</si>
  <si>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</si>
  <si>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</si>
  <si>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</si>
  <si>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</si>
  <si>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</si>
  <si>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</si>
  <si>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</si>
  <si>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</si>
  <si>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</si>
  <si>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</si>
  <si>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</si>
  <si>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</si>
  <si>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</si>
  <si>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</si>
  <si>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</si>
  <si>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</si>
  <si>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</si>
  <si>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</si>
  <si>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</si>
  <si>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</si>
  <si>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</si>
  <si>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</si>
  <si>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</si>
  <si>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</si>
  <si>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</si>
  <si>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</si>
  <si>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</si>
  <si>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</si>
  <si>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</si>
  <si>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</si>
  <si>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</si>
  <si>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</si>
  <si>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</si>
  <si>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</si>
  <si>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</si>
  <si>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</si>
  <si>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</si>
  <si>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</si>
  <si>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</si>
  <si>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</si>
  <si>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</si>
  <si>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</si>
  <si>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</si>
  <si>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</si>
  <si>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</si>
  <si>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</si>
  <si>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</si>
  <si>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</si>
  <si>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</si>
  <si>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</si>
  <si>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</si>
  <si>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</si>
  <si>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</si>
  <si>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</si>
  <si>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</si>
  <si>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</si>
  <si>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</si>
  <si>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</si>
  <si>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</si>
  <si>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</si>
  <si>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</si>
  <si>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</si>
  <si>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</si>
  <si>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</si>
  <si>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</si>
  <si>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</si>
  <si>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</si>
  <si>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</si>
  <si>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</si>
  <si>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</si>
  <si>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</si>
  <si>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</si>
  <si>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</si>
  <si>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</si>
  <si>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</si>
  <si>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</si>
  <si>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</si>
  <si>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</si>
  <si>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</si>
  <si>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</si>
  <si>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</si>
  <si>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</si>
  <si>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</si>
  <si>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</si>
  <si>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</si>
  <si>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</si>
  <si>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</si>
  <si>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</si>
  <si>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</si>
  <si>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</si>
  <si>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</si>
  <si>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</si>
  <si>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</si>
  <si>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</si>
  <si>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</si>
  <si>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</si>
  <si>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</si>
  <si>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</si>
  <si>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</si>
  <si>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</si>
  <si>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</si>
  <si>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</si>
  <si>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</si>
  <si>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</si>
  <si>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</si>
  <si>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</si>
  <si>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</si>
  <si>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</si>
  <si>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</si>
  <si>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</si>
  <si>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</si>
  <si>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</si>
  <si>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</si>
  <si>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</si>
  <si>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</si>
  <si>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</si>
  <si>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</si>
  <si>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</si>
  <si>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</si>
  <si>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</si>
  <si>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</si>
  <si>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</si>
  <si>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</si>
  <si>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</si>
  <si>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</si>
  <si>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</si>
  <si>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</si>
  <si>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</si>
  <si>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</si>
  <si>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</si>
  <si>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</si>
  <si>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</si>
  <si>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</si>
  <si>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</si>
  <si>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</si>
  <si>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</si>
  <si>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</si>
  <si>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</si>
  <si>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</si>
  <si>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</si>
  <si>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</si>
  <si>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</si>
  <si>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</si>
  <si>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</si>
  <si>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</si>
  <si>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</si>
  <si>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</si>
  <si>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</si>
  <si>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</si>
  <si>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</si>
  <si>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</si>
  <si>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</si>
  <si>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</si>
  <si>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</si>
  <si>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</si>
  <si>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</si>
  <si>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</si>
  <si>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</si>
  <si>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</si>
  <si>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</si>
  <si>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</si>
  <si>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</si>
  <si>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</si>
  <si>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</si>
  <si>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</si>
  <si>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</si>
  <si>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</si>
  <si>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</si>
  <si>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</si>
  <si>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</si>
  <si>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</si>
  <si>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</si>
  <si>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</si>
  <si>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</si>
  <si>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</si>
  <si>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</si>
  <si>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</si>
  <si>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</si>
  <si>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</si>
  <si>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</si>
  <si>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</si>
  <si>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</si>
  <si>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</si>
  <si>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</si>
  <si>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</si>
  <si>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</si>
  <si>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</si>
  <si>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</si>
  <si>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</si>
  <si>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</si>
  <si>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</si>
  <si>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</si>
  <si>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</si>
  <si>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</si>
  <si>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</si>
  <si>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</si>
  <si>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</si>
  <si>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</si>
  <si>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</si>
  <si>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</si>
  <si>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</si>
  <si>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</si>
  <si>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</si>
  <si>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</si>
  <si>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</si>
  <si>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</si>
  <si>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</si>
  <si>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</si>
  <si>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</si>
  <si>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</si>
  <si>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</si>
  <si>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</si>
  <si>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</si>
  <si>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</si>
  <si>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</si>
  <si>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</si>
  <si>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</si>
  <si>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</si>
  <si>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</si>
  <si>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</si>
  <si>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</si>
  <si>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</si>
  <si>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</si>
  <si>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</si>
  <si>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</si>
  <si>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</si>
  <si>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</si>
  <si>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</si>
  <si>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</si>
  <si>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</si>
  <si>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</si>
  <si>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</si>
  <si>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</si>
  <si>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</si>
  <si>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</si>
  <si>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</si>
  <si>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</si>
  <si>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</si>
  <si>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</si>
  <si>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</si>
  <si>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</si>
  <si>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</si>
  <si>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</si>
  <si>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</si>
  <si>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</si>
  <si>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</si>
  <si>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</si>
  <si>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</si>
  <si>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</si>
  <si>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</si>
  <si>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</si>
  <si>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</si>
  <si>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</si>
  <si>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</si>
  <si>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</si>
  <si>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</si>
  <si>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</si>
  <si>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</si>
  <si>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</si>
  <si>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</si>
  <si>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</si>
  <si>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</si>
  <si>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</si>
  <si>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</si>
  <si>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</si>
  <si>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</si>
  <si>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</si>
  <si>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</si>
  <si>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</si>
  <si>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</si>
  <si>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</si>
  <si>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</si>
  <si>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</si>
  <si>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</si>
  <si>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</si>
  <si>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</si>
  <si>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</si>
  <si>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</si>
  <si>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</si>
  <si>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</si>
  <si>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</si>
  <si>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</si>
  <si>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</si>
  <si>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</si>
  <si>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</si>
  <si>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</si>
  <si>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</si>
  <si>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</si>
  <si>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</si>
  <si>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</si>
  <si>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</si>
  <si>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</si>
  <si>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</si>
  <si>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</si>
  <si>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</si>
  <si>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</si>
  <si>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</si>
  <si>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</si>
  <si>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</si>
  <si>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</si>
  <si>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</si>
  <si>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</si>
  <si>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</si>
  <si>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</si>
  <si>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</si>
  <si>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</si>
  <si>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</si>
  <si>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</si>
  <si>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</si>
  <si>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</si>
  <si>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</si>
  <si>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</si>
  <si>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</si>
  <si>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</si>
  <si>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</si>
  <si>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</si>
  <si>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</si>
  <si>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</si>
  <si>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</si>
  <si>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</si>
  <si>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</si>
  <si>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</si>
  <si>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</si>
  <si>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</si>
  <si>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</si>
  <si>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</si>
  <si>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</si>
  <si>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</si>
  <si>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</si>
  <si>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</si>
  <si>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</si>
  <si>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</si>
  <si>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</si>
  <si>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</si>
  <si>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</si>
  <si>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</si>
  <si>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</si>
  <si>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</si>
  <si>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</si>
  <si>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</si>
  <si>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</si>
  <si>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</si>
  <si>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</si>
  <si>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</si>
  <si>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</si>
  <si>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</si>
  <si>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</si>
  <si>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</si>
  <si>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</si>
  <si>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</si>
  <si>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</si>
  <si>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</si>
  <si>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</si>
  <si>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</si>
  <si>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</si>
  <si>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</si>
  <si>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</si>
  <si>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</si>
  <si>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</si>
  <si>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</si>
  <si>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</si>
  <si>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</si>
  <si>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</si>
  <si>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</si>
  <si>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</si>
  <si>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</si>
  <si>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</si>
  <si>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</si>
  <si>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</si>
  <si>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</si>
  <si>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</si>
  <si>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</si>
  <si>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</si>
  <si>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</si>
  <si>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</si>
  <si>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</si>
  <si>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</si>
  <si>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</si>
  <si>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</si>
  <si>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</si>
  <si>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</si>
  <si>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</si>
  <si>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</si>
  <si>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</si>
  <si>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</si>
  <si>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</si>
  <si>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</si>
  <si>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</si>
  <si>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</si>
  <si>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</si>
  <si>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</si>
  <si>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</si>
  <si>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</si>
  <si>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</si>
  <si>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</si>
  <si>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</si>
  <si>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</si>
  <si>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</si>
  <si>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</si>
  <si>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</si>
  <si>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</si>
  <si>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</si>
  <si>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</si>
  <si>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</si>
  <si>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</si>
  <si>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</si>
  <si>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</si>
  <si>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</si>
  <si>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</si>
  <si>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</si>
  <si>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</si>
  <si>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</si>
  <si>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</si>
  <si>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</si>
  <si>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</si>
  <si>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</si>
  <si>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</si>
  <si>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</si>
  <si>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</si>
  <si>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</si>
  <si>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</si>
  <si>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</si>
  <si>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</si>
  <si>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</si>
  <si>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</si>
  <si>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</si>
  <si>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</si>
  <si>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</si>
  <si>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</si>
  <si>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</si>
  <si>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</si>
  <si>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</si>
  <si>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</si>
  <si>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</si>
  <si>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</si>
  <si>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</si>
  <si>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</si>
  <si>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</si>
  <si>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</si>
  <si>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</si>
  <si>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</si>
  <si>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</si>
  <si>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</si>
  <si>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</si>
  <si>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</si>
  <si>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</si>
  <si>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</si>
  <si>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</si>
  <si>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</si>
  <si>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</si>
  <si>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</si>
  <si>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</si>
  <si>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</si>
  <si>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</si>
  <si>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</si>
  <si>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</si>
  <si>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</si>
  <si>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</si>
  <si>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</si>
  <si>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</si>
  <si>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</si>
  <si>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</si>
  <si>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</si>
  <si>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</si>
  <si>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</si>
  <si>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</si>
  <si>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</si>
  <si>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</si>
  <si>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</si>
  <si>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</si>
  <si>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</si>
  <si>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</si>
  <si>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</si>
  <si>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</si>
  <si>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</si>
  <si>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</si>
  <si>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</si>
  <si>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</si>
  <si>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</si>
  <si>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</si>
  <si>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</si>
  <si>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</si>
  <si>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</si>
  <si>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</si>
  <si>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</si>
  <si>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</si>
  <si>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</si>
  <si>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</si>
  <si>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</si>
  <si>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</si>
  <si>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</si>
  <si>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</si>
  <si>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</si>
  <si>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</si>
  <si>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</si>
  <si>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</si>
  <si>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</si>
  <si>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</si>
  <si>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</si>
  <si>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</si>
  <si>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</si>
  <si>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</si>
  <si>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</si>
  <si>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</si>
  <si>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</si>
  <si>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</si>
  <si>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</si>
  <si>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</si>
  <si>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</si>
  <si>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</si>
  <si>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</si>
  <si>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</si>
  <si>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</si>
  <si>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</si>
  <si>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</si>
  <si>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</si>
  <si>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</si>
  <si>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</si>
  <si>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</si>
  <si>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</si>
  <si>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</si>
  <si>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</si>
  <si>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</si>
  <si>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</si>
  <si>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</si>
  <si>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</si>
  <si>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</si>
  <si>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</si>
  <si>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</si>
  <si>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</si>
  <si>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</si>
  <si>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</si>
  <si>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</si>
  <si>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</si>
  <si>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</si>
  <si>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</si>
  <si>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</si>
  <si>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</si>
  <si>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</si>
  <si>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</si>
  <si>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</si>
  <si>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</si>
  <si>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</si>
  <si>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</si>
  <si>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</si>
  <si>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</si>
  <si>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</si>
  <si>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</si>
  <si>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</si>
  <si>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</si>
  <si>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</si>
  <si>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</si>
  <si>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</si>
  <si>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</si>
  <si>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</si>
  <si>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</si>
  <si>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</si>
  <si>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</si>
  <si>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</si>
  <si>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</si>
  <si>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</si>
  <si>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</si>
  <si>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</si>
  <si>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</si>
  <si>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</si>
  <si>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</si>
  <si>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</si>
  <si>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</si>
  <si>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</si>
  <si>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</si>
  <si>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</si>
  <si>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</si>
  <si>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</si>
  <si>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</si>
  <si>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</si>
  <si>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</si>
  <si>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</si>
  <si>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</si>
  <si>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</si>
  <si>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</si>
  <si>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</si>
  <si>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</si>
  <si>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</si>
  <si>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</si>
  <si>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</si>
  <si>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</si>
  <si>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</si>
  <si>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</si>
  <si>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</si>
  <si>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</si>
  <si>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</si>
  <si>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</si>
  <si>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</si>
  <si>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</si>
  <si>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</si>
  <si>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</si>
  <si>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</si>
  <si>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</si>
  <si>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</si>
  <si>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</si>
  <si>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</si>
  <si>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</si>
  <si>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</si>
  <si>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</si>
  <si>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</si>
  <si>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</si>
  <si>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</si>
  <si>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</si>
  <si>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</si>
  <si>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</si>
  <si>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</si>
  <si>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</si>
  <si>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</si>
  <si>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</si>
  <si>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</si>
  <si>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</si>
  <si>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</si>
  <si>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</si>
  <si>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</si>
  <si>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</si>
  <si>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</si>
  <si>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</si>
  <si>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</si>
  <si>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</si>
  <si>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</si>
  <si>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</si>
  <si>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</si>
  <si>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</si>
  <si>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</si>
  <si>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</si>
  <si>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</si>
  <si>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</si>
  <si>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</si>
  <si>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</si>
  <si>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</si>
  <si>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</si>
  <si>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</si>
  <si>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</si>
  <si>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</si>
  <si>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</si>
  <si>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</si>
  <si>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</si>
  <si>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</si>
  <si>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</si>
  <si>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</si>
  <si>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</si>
  <si>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</si>
  <si>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</si>
  <si>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</si>
  <si>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</si>
  <si>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</si>
  <si>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</si>
  <si>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</si>
  <si>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</si>
  <si>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</si>
  <si>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</si>
  <si>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</si>
  <si>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</si>
  <si>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</si>
  <si>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</si>
  <si>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</si>
  <si>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</si>
  <si>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</si>
  <si>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</si>
  <si>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</si>
  <si>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</si>
  <si>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</si>
  <si>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</si>
  <si>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</si>
  <si>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</si>
  <si>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</si>
  <si>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</si>
  <si>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</si>
  <si>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</si>
  <si>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</si>
  <si>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</si>
  <si>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</si>
  <si>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</si>
  <si>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</si>
  <si>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</si>
  <si>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</si>
  <si>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</si>
  <si>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</si>
  <si>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</si>
  <si>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</si>
  <si>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</si>
  <si>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</si>
  <si>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</si>
  <si>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</si>
  <si>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</si>
  <si>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</si>
  <si>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</si>
  <si>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</si>
  <si>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</si>
  <si>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</si>
  <si>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</si>
  <si>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</si>
  <si>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</si>
  <si>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</si>
  <si>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</si>
  <si>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</si>
  <si>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</si>
  <si>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</si>
  <si>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</si>
  <si>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</si>
  <si>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</si>
  <si>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</si>
  <si>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</si>
  <si>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</si>
  <si>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</si>
  <si>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</si>
  <si>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</si>
  <si>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</si>
  <si>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</si>
  <si>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</si>
  <si>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</si>
  <si>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</si>
  <si>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</si>
  <si>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</si>
  <si>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</si>
  <si>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</si>
  <si>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</si>
  <si>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</si>
  <si>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</si>
  <si>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</si>
  <si>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</si>
  <si>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</si>
  <si>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</si>
  <si>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</si>
  <si>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</si>
  <si>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</si>
  <si>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</si>
  <si>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</si>
  <si>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</si>
  <si>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</si>
  <si>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</si>
  <si>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</si>
  <si>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</si>
  <si>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</si>
  <si>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</si>
  <si>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</si>
  <si>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</si>
  <si>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</si>
  <si>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</si>
  <si>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</si>
  <si>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</si>
  <si>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</si>
  <si>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</si>
  <si>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</si>
  <si>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</si>
  <si>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</si>
  <si>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</si>
  <si>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</si>
  <si>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</si>
  <si>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</si>
  <si>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</si>
  <si>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</si>
  <si>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</si>
  <si>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</si>
  <si>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</si>
  <si>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</si>
  <si>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</si>
  <si>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</si>
  <si>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</si>
  <si>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</si>
  <si>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</si>
  <si>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</si>
  <si>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</si>
  <si>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</si>
  <si>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</si>
  <si>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</si>
  <si>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</si>
  <si>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</si>
  <si>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</si>
  <si>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</si>
  <si>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</si>
  <si>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</si>
  <si>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</si>
  <si>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</si>
  <si>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</si>
  <si>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</si>
  <si>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</si>
  <si>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</si>
  <si>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</si>
  <si>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</si>
  <si>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</si>
  <si>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</si>
  <si>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</si>
  <si>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</si>
  <si>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</si>
  <si>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</si>
  <si>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</si>
  <si>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</si>
  <si>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</si>
  <si>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</si>
  <si>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</si>
  <si>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</si>
  <si>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</si>
  <si>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</si>
  <si>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</si>
  <si>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</si>
  <si>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</si>
  <si>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</si>
  <si>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</si>
  <si>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</si>
  <si>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</si>
  <si>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</si>
  <si>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</si>
  <si>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</si>
  <si>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</si>
  <si>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</si>
  <si>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</si>
  <si>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</si>
  <si>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</si>
  <si>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</si>
  <si>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</si>
  <si>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</si>
  <si>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</si>
  <si>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</si>
  <si>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</si>
  <si>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</si>
  <si>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</si>
  <si>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</si>
  <si>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</si>
  <si>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</si>
  <si>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</si>
  <si>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</si>
  <si>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</si>
  <si>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</si>
  <si>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</si>
  <si>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</si>
  <si>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</si>
  <si>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</si>
  <si>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</si>
  <si>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</si>
  <si>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</si>
  <si>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</si>
  <si>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</si>
  <si>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</si>
  <si>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</si>
  <si>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</si>
  <si>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</si>
  <si>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</si>
  <si>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</si>
  <si>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</si>
  <si>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</si>
  <si>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</si>
  <si>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</si>
  <si>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</si>
  <si>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</si>
  <si>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</si>
  <si>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</si>
  <si>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</si>
  <si>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</si>
  <si>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</si>
  <si>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</si>
  <si>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</si>
  <si>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</si>
  <si>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</si>
  <si>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</si>
  <si>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</si>
  <si>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</si>
  <si>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</si>
  <si>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</si>
  <si>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</si>
  <si>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</si>
  <si>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</si>
  <si>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</si>
  <si>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</si>
  <si>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</si>
  <si>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</si>
  <si>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</si>
  <si>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</si>
  <si>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</si>
  <si>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</si>
  <si>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</si>
  <si>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</si>
  <si>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</si>
  <si>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</si>
  <si>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</si>
  <si>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</si>
  <si>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</si>
  <si>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</si>
  <si>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</si>
  <si>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</si>
  <si>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</si>
  <si>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</si>
  <si>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</si>
  <si>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</si>
  <si>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</si>
  <si>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</si>
  <si>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</si>
  <si>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</si>
  <si>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</si>
  <si>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</si>
  <si>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</si>
  <si>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</si>
  <si>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</si>
  <si>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</si>
  <si>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</si>
  <si>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</si>
  <si>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</si>
  <si>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</si>
  <si>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</si>
  <si>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</si>
  <si>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</si>
  <si>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</si>
  <si>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</si>
  <si>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</si>
  <si>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</si>
  <si>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</si>
  <si>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</si>
  <si>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</si>
  <si>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</si>
  <si>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</si>
  <si>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</si>
  <si>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</si>
  <si>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</si>
  <si>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</si>
  <si>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</si>
  <si>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</si>
  <si>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</si>
  <si>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</si>
  <si>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</si>
  <si>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</si>
  <si>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</si>
  <si>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</si>
  <si>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</si>
  <si>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</si>
  <si>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</si>
  <si>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</si>
  <si>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</si>
  <si>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</si>
  <si>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</si>
  <si>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</si>
  <si>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</si>
  <si>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</si>
  <si>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</si>
  <si>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</si>
  <si>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</si>
  <si>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</si>
  <si>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</si>
  <si>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</si>
  <si>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</si>
  <si>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</si>
  <si>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</si>
  <si>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</si>
  <si>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</si>
  <si>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</si>
  <si>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</si>
  <si>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</si>
  <si>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</si>
  <si>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</si>
  <si>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</si>
  <si>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</si>
  <si>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</si>
  <si>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</si>
  <si>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</si>
  <si>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</si>
  <si>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</si>
  <si>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</si>
  <si>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</si>
  <si>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</si>
  <si>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</si>
  <si>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</si>
  <si>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</si>
  <si>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</si>
  <si>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</si>
  <si>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</si>
  <si>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</si>
  <si>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</si>
  <si>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</si>
  <si>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</si>
  <si>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</si>
  <si>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</si>
  <si>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</si>
  <si>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</si>
  <si>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</si>
  <si>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</si>
  <si>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</si>
  <si>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</si>
  <si>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</si>
  <si>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</si>
  <si>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</si>
  <si>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</si>
  <si>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</si>
  <si>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</si>
  <si>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</si>
  <si>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</si>
  <si>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</si>
  <si>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</si>
  <si>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</si>
  <si>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</si>
  <si>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</si>
  <si>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</si>
  <si>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</si>
  <si>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</si>
  <si>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</si>
  <si>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</si>
  <si>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</si>
  <si>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</si>
  <si>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</si>
  <si>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</si>
  <si>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</si>
  <si>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</si>
  <si>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</si>
  <si>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</si>
  <si>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</si>
  <si>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</si>
  <si>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</si>
  <si>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</si>
  <si>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</si>
  <si>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</si>
  <si>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</si>
  <si>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</si>
  <si>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</si>
  <si>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</si>
  <si>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</si>
  <si>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</si>
  <si>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</si>
  <si>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</si>
  <si>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</si>
  <si>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</si>
  <si>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</si>
  <si>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</si>
  <si>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</si>
  <si>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</si>
  <si>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</si>
  <si>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</si>
  <si>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</si>
  <si>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</si>
  <si>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</si>
  <si>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</si>
  <si>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</si>
  <si>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</si>
  <si>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</si>
  <si>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</si>
  <si>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</si>
  <si>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</si>
  <si>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</si>
  <si>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</si>
  <si>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</si>
  <si>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</si>
  <si>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</si>
  <si>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</si>
  <si>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</si>
  <si>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</si>
  <si>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</si>
  <si>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</si>
  <si>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</si>
  <si>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</si>
  <si>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</si>
  <si>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</si>
  <si>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</si>
  <si>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</si>
  <si>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</si>
  <si>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</si>
  <si>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</si>
  <si>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</si>
  <si>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</si>
  <si>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</si>
  <si>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</si>
  <si>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</si>
  <si>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</si>
  <si>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</si>
  <si>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</si>
  <si>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</si>
  <si>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</si>
  <si>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</si>
  <si>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</si>
  <si>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</si>
  <si>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</si>
  <si>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</si>
  <si>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</si>
  <si>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</si>
  <si>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</si>
  <si>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</si>
  <si>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</si>
  <si>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</si>
  <si>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</si>
  <si>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</si>
  <si>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</si>
  <si>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</si>
  <si>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</si>
  <si>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</si>
  <si>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</si>
  <si>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</si>
  <si>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</si>
  <si>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</si>
  <si>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</si>
  <si>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</si>
  <si>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</si>
  <si>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</si>
  <si>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</si>
  <si>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</si>
  <si>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</si>
  <si>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</si>
  <si>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</si>
  <si>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</si>
  <si>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</si>
  <si>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</si>
  <si>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</si>
  <si>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</si>
  <si>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</si>
  <si>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</si>
  <si>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</si>
  <si>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</si>
  <si>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</si>
  <si>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</si>
  <si>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</si>
  <si>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</si>
  <si>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</si>
  <si>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</si>
  <si>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</si>
  <si>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</si>
  <si>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</si>
  <si>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</si>
  <si>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</si>
  <si>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</si>
  <si>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</si>
  <si>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</si>
  <si>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</si>
  <si>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</si>
  <si>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</si>
  <si>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</si>
  <si>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</si>
  <si>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</si>
  <si>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</si>
  <si>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</si>
  <si>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</si>
  <si>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</si>
  <si>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</si>
  <si>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</si>
  <si>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</si>
  <si>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</si>
  <si>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</si>
  <si>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</si>
  <si>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</si>
  <si>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</si>
  <si>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</si>
  <si>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</si>
  <si>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</si>
  <si>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</si>
  <si>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</si>
  <si>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</si>
  <si>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</si>
  <si>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</si>
  <si>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</si>
  <si>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</si>
  <si>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</si>
  <si>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</si>
  <si>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</si>
  <si>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</si>
  <si>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</si>
  <si>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</si>
  <si>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</si>
  <si>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</si>
  <si>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</si>
  <si>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</si>
  <si>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</si>
  <si>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</si>
  <si>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</si>
  <si>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</si>
  <si>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</si>
  <si>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</si>
  <si>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</si>
  <si>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</si>
  <si>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</si>
  <si>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</si>
  <si>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</si>
  <si>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</si>
  <si>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</si>
  <si>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</si>
  <si>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</si>
  <si>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</si>
  <si>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</si>
  <si>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</si>
  <si>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</si>
  <si>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</si>
  <si>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</si>
  <si>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</si>
  <si>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</si>
  <si>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</si>
  <si>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</si>
  <si>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</si>
  <si>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</si>
  <si>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</si>
  <si>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</si>
  <si>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</si>
  <si>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</si>
  <si>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</si>
  <si>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</si>
  <si>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</si>
  <si>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</si>
  <si>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</si>
  <si>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</si>
  <si>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</si>
  <si>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</si>
  <si>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</si>
  <si>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</si>
  <si>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</si>
  <si>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</si>
  <si>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</si>
  <si>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</si>
  <si>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</si>
  <si>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</si>
  <si>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</si>
  <si>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</si>
  <si>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</si>
  <si>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</si>
  <si>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</si>
  <si>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</si>
  <si>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</si>
  <si>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</si>
  <si>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</si>
  <si>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</si>
  <si>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</si>
  <si>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</si>
  <si>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</si>
  <si>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</si>
  <si>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</si>
  <si>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</si>
  <si>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</si>
  <si>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</si>
  <si>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</si>
  <si>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</si>
  <si>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</si>
  <si>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</si>
  <si>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</si>
  <si>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</si>
  <si>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</si>
  <si>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</si>
  <si>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</si>
  <si>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</si>
  <si>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</si>
  <si>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</si>
  <si>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</si>
  <si>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</si>
  <si>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</si>
  <si>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</si>
  <si>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</si>
  <si>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</si>
  <si>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</si>
  <si>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</si>
  <si>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</si>
  <si>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</si>
  <si>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</si>
  <si>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</si>
  <si>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</si>
  <si>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</si>
  <si>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</si>
  <si>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</si>
  <si>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</si>
  <si>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</si>
  <si>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</si>
  <si>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</si>
  <si>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</si>
  <si>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</si>
  <si>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</si>
  <si>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</si>
  <si>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</si>
  <si>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</si>
  <si>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</si>
  <si>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</si>
  <si>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</si>
  <si>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</si>
  <si>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</si>
  <si>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</si>
  <si>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</si>
  <si>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</si>
  <si>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</si>
  <si>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</si>
  <si>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</si>
  <si>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</si>
  <si>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</si>
  <si>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</si>
  <si>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</si>
  <si>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</si>
  <si>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</si>
  <si>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</si>
  <si>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</si>
  <si>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</si>
  <si>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</si>
  <si>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</si>
  <si>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</si>
  <si>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</si>
  <si>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</si>
  <si>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</si>
  <si>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</si>
  <si>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</si>
  <si>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</si>
  <si>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</si>
  <si>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</si>
  <si>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</si>
  <si>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</si>
  <si>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</si>
  <si>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</si>
  <si>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</si>
  <si>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</si>
  <si>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</si>
  <si>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</si>
  <si>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</si>
  <si>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</si>
  <si>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</si>
  <si>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</si>
  <si>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</si>
  <si>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</si>
  <si>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</si>
  <si>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</si>
  <si>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</si>
  <si>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</si>
  <si>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</si>
  <si>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</si>
  <si>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</si>
  <si>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</si>
  <si>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</si>
  <si>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</si>
  <si>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</si>
  <si>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</si>
  <si>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</si>
  <si>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</si>
  <si>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</si>
  <si>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</si>
  <si>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</si>
  <si>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</si>
  <si>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</si>
  <si>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</si>
  <si>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</si>
  <si>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</si>
  <si>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</si>
  <si>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</si>
  <si>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</si>
  <si>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</si>
  <si>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</si>
  <si>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</si>
  <si>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</si>
  <si>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</si>
  <si>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</si>
  <si>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</si>
  <si>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</si>
  <si>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</si>
  <si>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</si>
  <si>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</si>
  <si>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</si>
  <si>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</si>
  <si>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</si>
  <si>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</si>
  <si>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</si>
  <si>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</si>
  <si>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</si>
  <si>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</si>
  <si>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</si>
  <si>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</si>
  <si>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</si>
  <si>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</si>
  <si>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</si>
  <si>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</si>
  <si>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</si>
  <si>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</si>
  <si>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</si>
  <si>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</si>
  <si>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</si>
  <si>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</si>
  <si>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</si>
  <si>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</si>
  <si>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</si>
  <si>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</si>
  <si>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</si>
  <si>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</si>
  <si>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</si>
  <si>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</si>
  <si>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</si>
  <si>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</si>
  <si>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</si>
  <si>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</si>
  <si>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</si>
  <si>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</si>
  <si>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</si>
  <si>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</si>
  <si>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</si>
  <si>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</si>
  <si>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</si>
  <si>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</si>
  <si>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</si>
  <si>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</si>
  <si>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</si>
  <si>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</si>
  <si>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</si>
  <si>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</si>
  <si>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</si>
  <si>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</si>
  <si>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</si>
  <si>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</si>
  <si>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</si>
  <si>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</si>
  <si>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</si>
  <si>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</si>
  <si>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</si>
  <si>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</si>
  <si>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</si>
  <si>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</si>
  <si>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</si>
  <si>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</si>
  <si>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</si>
  <si>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</si>
  <si>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</si>
  <si>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</si>
  <si>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</si>
  <si>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</si>
  <si>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</si>
  <si>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</si>
  <si>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</si>
  <si>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</si>
  <si>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</si>
  <si>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</si>
  <si>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</si>
  <si>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</si>
  <si>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</si>
  <si>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</si>
  <si>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</si>
  <si>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</si>
  <si>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</si>
  <si>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</si>
  <si>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</si>
  <si>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</si>
  <si>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</si>
  <si>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</si>
  <si>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</si>
  <si>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</si>
  <si>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</si>
  <si>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</si>
  <si>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</si>
  <si>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</si>
  <si>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</si>
  <si>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</si>
  <si>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</si>
  <si>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</si>
  <si>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</si>
  <si>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</si>
  <si>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</si>
  <si>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</si>
  <si>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</si>
  <si>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</si>
  <si>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</si>
  <si>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</si>
  <si>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</si>
  <si>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</si>
  <si>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</si>
  <si>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</si>
  <si>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</si>
  <si>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</si>
  <si>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</si>
  <si>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</si>
  <si>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</si>
  <si>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</si>
  <si>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</si>
  <si>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</si>
  <si>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</si>
  <si>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</si>
  <si>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</si>
  <si>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</si>
  <si>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</si>
  <si>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</si>
  <si>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</si>
  <si>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</si>
  <si>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</si>
  <si>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</si>
  <si>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</si>
  <si>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</si>
  <si>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</si>
  <si>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</si>
  <si>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</si>
  <si>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</si>
  <si>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</si>
  <si>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</si>
  <si>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</si>
  <si>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</si>
  <si>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</si>
  <si>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</si>
  <si>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</si>
  <si>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</si>
  <si>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</si>
  <si>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</si>
  <si>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</si>
  <si>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</si>
  <si>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</si>
  <si>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</si>
  <si>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</si>
  <si>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</si>
  <si>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</si>
  <si>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</si>
  <si>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</si>
  <si>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</si>
  <si>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</si>
  <si>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</si>
  <si>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</si>
  <si>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</si>
  <si>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</si>
  <si>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</si>
  <si>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</si>
  <si>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</si>
  <si>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</si>
  <si>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</si>
  <si>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</si>
  <si>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</si>
  <si>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</si>
  <si>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</si>
  <si>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</si>
  <si>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</si>
  <si>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</si>
  <si>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</si>
  <si>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</si>
  <si>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</si>
  <si>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</si>
  <si>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</si>
  <si>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</si>
  <si>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</si>
  <si>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</si>
  <si>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</si>
  <si>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</si>
  <si>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</si>
  <si>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</si>
  <si>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</si>
  <si>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</si>
  <si>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</si>
  <si>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</si>
  <si>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</si>
  <si>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</si>
  <si>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</si>
  <si>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</si>
  <si>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</si>
  <si>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</si>
  <si>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</si>
  <si>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</si>
  <si>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</si>
  <si>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</si>
  <si>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</si>
  <si>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</si>
  <si>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</si>
  <si>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</si>
  <si>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</si>
  <si>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</si>
  <si>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</si>
  <si>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</si>
  <si>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</si>
  <si>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</si>
  <si>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</si>
  <si>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</si>
  <si>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</si>
  <si>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</si>
  <si>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</si>
  <si>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</si>
  <si>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</si>
  <si>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</si>
  <si>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</si>
  <si>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</si>
  <si>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</si>
  <si>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</si>
  <si>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</si>
  <si>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</si>
  <si>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</si>
  <si>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</si>
  <si>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</si>
  <si>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</si>
  <si>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</si>
  <si>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</si>
  <si>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</si>
  <si>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</si>
  <si>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</si>
  <si>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</si>
  <si>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</si>
  <si>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</si>
  <si>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</si>
  <si>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</si>
  <si>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</si>
  <si>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</si>
  <si>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</si>
  <si>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</si>
  <si>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</si>
  <si>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</si>
  <si>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</si>
  <si>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</si>
  <si>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</si>
  <si>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</si>
  <si>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</si>
  <si>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</si>
  <si>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</si>
  <si>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</si>
  <si>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</si>
  <si>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</si>
  <si>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</si>
  <si>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</si>
  <si>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</si>
  <si>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</si>
  <si>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</si>
  <si>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</si>
  <si>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</si>
  <si>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</si>
  <si>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</si>
  <si>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</si>
  <si>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</si>
  <si>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</si>
  <si>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</si>
  <si>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</si>
  <si>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</si>
  <si>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</si>
  <si>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</si>
  <si>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</si>
  <si>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</si>
  <si>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</si>
  <si>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</si>
  <si>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</si>
  <si>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</si>
  <si>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</si>
  <si>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</si>
  <si>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</si>
  <si>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</si>
  <si>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</si>
  <si>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</si>
  <si>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</si>
  <si>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</si>
  <si>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</si>
  <si>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</si>
  <si>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</si>
  <si>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</si>
  <si>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</si>
  <si>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</si>
  <si>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</si>
  <si>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</si>
  <si>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</si>
  <si>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</si>
  <si>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</si>
  <si>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</si>
  <si>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</si>
  <si>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</si>
  <si>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</si>
  <si>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</si>
  <si>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</si>
  <si>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</si>
  <si>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</si>
  <si>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</si>
  <si>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</si>
  <si>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</si>
  <si>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</si>
  <si>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</si>
  <si>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</si>
  <si>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</si>
  <si>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</si>
  <si>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</si>
  <si>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</si>
  <si>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</si>
  <si>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</si>
  <si>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</si>
  <si>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</si>
  <si>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</si>
  <si>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</si>
  <si>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</si>
  <si>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</si>
  <si>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</si>
  <si>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</si>
  <si>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</si>
  <si>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</si>
  <si>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</si>
  <si>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</si>
  <si>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</si>
  <si>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</si>
  <si>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</si>
  <si>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</si>
  <si>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</si>
  <si>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</si>
  <si>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</si>
  <si>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</si>
  <si>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</si>
  <si>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</si>
  <si>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</si>
  <si>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</si>
  <si>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</si>
  <si>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</si>
  <si>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</si>
  <si>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</si>
  <si>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</si>
  <si>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</si>
  <si>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</si>
  <si>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</si>
  <si>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</si>
  <si>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</si>
  <si>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</si>
  <si>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</si>
  <si>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</si>
  <si>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</si>
  <si>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</si>
  <si>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</si>
  <si>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</si>
  <si>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</si>
  <si>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</si>
  <si>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</si>
  <si>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</si>
  <si>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</si>
  <si>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</si>
  <si>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</si>
  <si>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</si>
  <si>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</si>
  <si>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</si>
  <si>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</si>
  <si>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</si>
  <si>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</si>
  <si>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</si>
  <si>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</si>
  <si>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</si>
  <si>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</si>
  <si>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</si>
  <si>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</si>
  <si>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</si>
  <si>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</si>
  <si>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</si>
  <si>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</si>
  <si>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</si>
  <si>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</si>
  <si>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</si>
  <si>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</si>
  <si>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</si>
  <si>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</si>
  <si>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</si>
  <si>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</si>
  <si>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</si>
  <si>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</si>
  <si>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</si>
  <si>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</si>
  <si>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</si>
  <si>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</si>
  <si>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</si>
  <si>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</si>
  <si>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</si>
  <si>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</si>
  <si>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</si>
  <si>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</si>
  <si>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</si>
  <si>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</si>
  <si>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</si>
  <si>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</si>
  <si>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</si>
  <si>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</si>
  <si>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</si>
  <si>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</si>
  <si>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</si>
  <si>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</si>
  <si>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</si>
  <si>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</si>
  <si>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</si>
  <si>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</si>
  <si>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</si>
  <si>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</si>
  <si>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</si>
  <si>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</si>
  <si>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</si>
  <si>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</si>
  <si>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</si>
  <si>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</si>
  <si>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</si>
  <si>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</si>
  <si>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</si>
  <si>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</si>
  <si>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</si>
  <si>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</si>
  <si>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</si>
  <si>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</si>
  <si>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</si>
  <si>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</si>
  <si>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</si>
  <si>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</si>
  <si>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</si>
  <si>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</si>
  <si>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</si>
  <si>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</si>
  <si>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</si>
  <si>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</si>
  <si>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</si>
  <si>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</si>
  <si>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</si>
  <si>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</si>
  <si>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</si>
  <si>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</si>
  <si>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</si>
  <si>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</si>
  <si>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</si>
  <si>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</si>
  <si>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</si>
  <si>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</si>
  <si>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</si>
  <si>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</si>
  <si>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</si>
  <si>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</si>
  <si>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</si>
  <si>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</si>
  <si>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</si>
  <si>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</si>
  <si>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</si>
  <si>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</si>
  <si>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</si>
  <si>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</si>
  <si>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</si>
  <si>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</si>
  <si>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</si>
  <si>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</si>
  <si>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</si>
  <si>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</si>
  <si>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</si>
  <si>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</si>
  <si>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</si>
  <si>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</si>
  <si>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</si>
  <si>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</si>
  <si>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</si>
  <si>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</si>
  <si>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</si>
  <si>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</si>
  <si>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</si>
  <si>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</si>
  <si>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</si>
  <si>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</si>
  <si>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</si>
  <si>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</si>
  <si>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</si>
  <si>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</si>
  <si>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</si>
  <si>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</si>
  <si>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</si>
  <si>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</si>
  <si>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</si>
  <si>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</si>
  <si>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</si>
  <si>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</si>
  <si>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</si>
  <si>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</si>
  <si>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</si>
  <si>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</si>
  <si>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</si>
  <si>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</si>
  <si>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</si>
  <si>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</si>
  <si>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</si>
  <si>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</si>
  <si>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</si>
  <si>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</si>
  <si>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</si>
  <si>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</si>
  <si>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</si>
  <si>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</si>
  <si>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</si>
  <si>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</si>
  <si>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</si>
  <si>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</si>
  <si>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</si>
  <si>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</si>
  <si>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</si>
  <si>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</si>
  <si>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</si>
  <si>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</si>
  <si>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</si>
  <si>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</si>
  <si>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</si>
  <si>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</si>
  <si>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</si>
  <si>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</si>
  <si>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</si>
  <si>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</si>
  <si>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</si>
  <si>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</si>
  <si>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</si>
  <si>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</si>
  <si>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</si>
  <si>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</si>
  <si>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</si>
  <si>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</si>
  <si>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</si>
  <si>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</si>
  <si>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</si>
  <si>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</si>
  <si>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</si>
  <si>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</si>
  <si>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</si>
  <si>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</si>
  <si>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</si>
  <si>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</si>
  <si>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</si>
  <si>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</si>
  <si>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</si>
  <si>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</si>
  <si>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</si>
  <si>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</si>
  <si>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</si>
  <si>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</si>
  <si>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</si>
  <si>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</si>
  <si>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</si>
  <si>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</si>
  <si>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</si>
  <si>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</si>
  <si>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</si>
  <si>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</si>
  <si>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</si>
  <si>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</si>
  <si>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</si>
  <si>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</si>
  <si>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</si>
  <si>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</si>
  <si>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</si>
  <si>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</si>
  <si>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</si>
  <si>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</si>
  <si>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</si>
  <si>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</si>
  <si>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</si>
  <si>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</si>
  <si>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</si>
  <si>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</si>
  <si>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</si>
  <si>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</si>
  <si>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</si>
  <si>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</si>
  <si>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</si>
  <si>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</si>
  <si>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</si>
  <si>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</si>
  <si>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</si>
  <si>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</si>
  <si>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</si>
  <si>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</si>
  <si>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</si>
  <si>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</si>
  <si>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</si>
  <si>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</si>
  <si>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</si>
  <si>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</si>
  <si>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</si>
  <si>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</si>
  <si>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</si>
  <si>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</si>
  <si>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</si>
  <si>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</si>
  <si>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</si>
  <si>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</si>
  <si>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</si>
  <si>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</si>
  <si>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</si>
  <si>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</si>
  <si>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</si>
  <si>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</si>
  <si>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</si>
  <si>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</si>
  <si>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</si>
  <si>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</si>
  <si>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</si>
  <si>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</si>
  <si>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</si>
  <si>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</si>
  <si>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</si>
  <si>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</si>
  <si>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</si>
  <si>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</si>
  <si>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</si>
  <si>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</si>
  <si>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</si>
  <si>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</si>
  <si>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</si>
  <si>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</si>
  <si>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</si>
  <si>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</si>
  <si>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</si>
  <si>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</si>
  <si>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</si>
  <si>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</si>
  <si>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</si>
  <si>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</si>
  <si>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</si>
  <si>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</si>
  <si>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</si>
  <si>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</si>
  <si>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</si>
  <si>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</si>
  <si>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</si>
  <si>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</si>
  <si>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</si>
  <si>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</si>
  <si>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</si>
  <si>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</si>
  <si>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</si>
  <si>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</si>
  <si>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</si>
  <si>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</si>
  <si>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</si>
  <si>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</si>
  <si>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</si>
  <si>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</si>
  <si>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</si>
  <si>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</si>
  <si>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</si>
  <si>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</si>
  <si>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</si>
  <si>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</si>
  <si>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</si>
  <si>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</si>
  <si>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</si>
  <si>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</si>
  <si>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</si>
  <si>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</si>
  <si>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</si>
  <si>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</si>
  <si>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</si>
  <si>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</si>
  <si>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</si>
  <si>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</si>
  <si>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</si>
  <si>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</si>
  <si>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</si>
  <si>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</si>
  <si>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</si>
  <si>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</si>
  <si>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</si>
  <si>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</si>
  <si>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</si>
  <si>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</si>
  <si>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</si>
  <si>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</si>
  <si>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</si>
  <si>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</si>
  <si>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</si>
  <si>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</si>
  <si>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</si>
  <si>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</si>
  <si>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</si>
  <si>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</si>
  <si>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</si>
  <si>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</si>
  <si>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</si>
  <si>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</si>
  <si>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</si>
  <si>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</si>
  <si>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</si>
  <si>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</si>
  <si>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</si>
  <si>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</si>
  <si>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</si>
  <si>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</si>
  <si>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</si>
  <si>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</si>
  <si>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</si>
  <si>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</si>
  <si>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</si>
  <si>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</si>
  <si>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</si>
  <si>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</si>
  <si>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</si>
  <si>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</si>
  <si>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</si>
  <si>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</si>
  <si>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</si>
  <si>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</si>
  <si>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</si>
  <si>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</si>
  <si>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</si>
  <si>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</si>
  <si>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</si>
  <si>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</si>
  <si>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</si>
  <si>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</si>
  <si>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</si>
  <si>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</si>
  <si>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</si>
  <si>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</si>
  <si>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</si>
  <si>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</si>
  <si>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</si>
  <si>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</si>
  <si>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</si>
  <si>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</si>
  <si>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</si>
  <si>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</si>
  <si>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</si>
  <si>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</si>
  <si>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</si>
  <si>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</si>
  <si>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</si>
  <si>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</si>
  <si>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</si>
  <si>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</si>
  <si>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</si>
  <si>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</si>
  <si>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</si>
  <si>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</si>
  <si>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</si>
  <si>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</si>
  <si>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</si>
  <si>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</si>
  <si>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</si>
  <si>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</si>
  <si>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</si>
  <si>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</si>
  <si>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</si>
  <si>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</si>
  <si>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</si>
  <si>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</si>
  <si>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</si>
  <si>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</si>
  <si>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</si>
  <si>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</si>
  <si>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</si>
  <si>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</si>
  <si>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</si>
  <si>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</si>
  <si>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</si>
  <si>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</si>
  <si>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</si>
  <si>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</si>
  <si>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</si>
  <si>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</si>
  <si>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</si>
  <si>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</si>
  <si>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</si>
  <si>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</si>
  <si>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</si>
  <si>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</si>
  <si>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</si>
  <si>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</si>
  <si>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</si>
  <si>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</si>
  <si>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</si>
  <si>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</si>
  <si>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</si>
  <si>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</si>
  <si>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</si>
  <si>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</si>
  <si>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</si>
  <si>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</si>
  <si>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</si>
  <si>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</si>
  <si>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</si>
  <si>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</si>
  <si>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</si>
  <si>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</si>
  <si>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</si>
  <si>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</si>
  <si>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</si>
  <si>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</si>
  <si>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</si>
  <si>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</si>
  <si>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</si>
  <si>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</si>
  <si>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</si>
  <si>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</si>
  <si>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</si>
  <si>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</si>
  <si>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</si>
  <si>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</si>
  <si>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</si>
  <si>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</si>
  <si>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</si>
  <si>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</si>
  <si>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</si>
  <si>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</si>
  <si>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</si>
  <si>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</si>
  <si>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</si>
  <si>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</si>
  <si>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</si>
  <si>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</si>
  <si>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</si>
  <si>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</si>
  <si>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</si>
  <si>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</si>
  <si>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</si>
  <si>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</si>
  <si>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</si>
  <si>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</si>
  <si>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</si>
  <si>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</si>
  <si>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</si>
  <si>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</si>
  <si>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</si>
  <si>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</si>
  <si>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</si>
  <si>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</si>
  <si>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</si>
  <si>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</si>
  <si>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</si>
  <si>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</si>
  <si>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</si>
  <si>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</si>
  <si>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</si>
  <si>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</si>
  <si>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</si>
  <si>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</si>
  <si>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</si>
  <si>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</si>
  <si>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</si>
  <si>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</si>
  <si>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</si>
  <si>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</si>
  <si>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</si>
  <si>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</si>
  <si>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</si>
  <si>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</si>
  <si>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</si>
  <si>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</si>
  <si>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</si>
  <si>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</si>
  <si>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</si>
  <si>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</si>
  <si>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</si>
  <si>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</si>
  <si>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</si>
  <si>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</si>
  <si>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</si>
  <si>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</si>
  <si>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</si>
  <si>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</si>
  <si>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</si>
  <si>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</si>
  <si>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</si>
  <si>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</si>
  <si>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</si>
  <si>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</si>
  <si>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</si>
  <si>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</si>
  <si>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</si>
  <si>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</si>
  <si>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</si>
  <si>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</si>
  <si>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</si>
  <si>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</si>
  <si>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</si>
  <si>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</si>
  <si>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</si>
  <si>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</si>
  <si>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</si>
  <si>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</si>
  <si>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</si>
  <si>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</si>
  <si>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</si>
  <si>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</si>
  <si>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</si>
  <si>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</si>
  <si>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</si>
  <si>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</si>
  <si>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</si>
  <si>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</si>
  <si>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</si>
  <si>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</si>
  <si>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</si>
  <si>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</si>
  <si>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</si>
  <si>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</si>
  <si>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</si>
  <si>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</si>
  <si>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</si>
  <si>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</si>
  <si>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</si>
  <si>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</si>
  <si>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</si>
  <si>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</si>
  <si>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</si>
  <si>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</si>
  <si>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</si>
  <si>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</si>
  <si>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</si>
  <si>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</si>
  <si>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</si>
  <si>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</si>
  <si>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</si>
  <si>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</si>
  <si>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</si>
  <si>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</si>
  <si>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</si>
  <si>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</si>
  <si>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</si>
  <si>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</si>
  <si>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</si>
  <si>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</si>
  <si>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</si>
  <si>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</si>
  <si>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</si>
  <si>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</si>
  <si>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</si>
  <si>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</si>
  <si>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</si>
  <si>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</si>
  <si>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</si>
  <si>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</si>
  <si>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</si>
  <si>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</si>
  <si>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</si>
  <si>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</si>
  <si>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</si>
  <si>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</si>
  <si>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</si>
  <si>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</si>
  <si>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</si>
  <si>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</si>
  <si>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</si>
  <si>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</si>
  <si>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</si>
  <si>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</si>
  <si>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</si>
  <si>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</si>
  <si>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</si>
  <si>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</si>
  <si>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</si>
  <si>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</si>
  <si>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</si>
  <si>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</si>
  <si>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</si>
  <si>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</si>
  <si>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</si>
  <si>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</si>
  <si>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</si>
  <si>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</si>
  <si>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</si>
  <si>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</si>
  <si>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</si>
  <si>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</si>
  <si>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</si>
  <si>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</si>
  <si>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</si>
  <si>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</si>
  <si>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</si>
  <si>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</si>
  <si>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</si>
  <si>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</si>
  <si>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</si>
  <si>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</si>
  <si>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</si>
  <si>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</si>
  <si>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</si>
  <si>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</si>
  <si>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</si>
  <si>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</si>
  <si>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</si>
  <si>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</si>
  <si>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</si>
  <si>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</si>
  <si>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</si>
  <si>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</si>
  <si>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</si>
  <si>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</si>
  <si>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</si>
  <si>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</si>
  <si>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</si>
  <si>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</si>
  <si>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</si>
  <si>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</si>
  <si>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</si>
  <si>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</si>
  <si>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</si>
  <si>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</si>
  <si>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</si>
  <si>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</si>
  <si>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</si>
  <si>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</si>
  <si>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</si>
  <si>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</si>
  <si>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</si>
  <si>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</si>
  <si>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</si>
  <si>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</si>
  <si>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</si>
  <si>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</si>
  <si>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</si>
  <si>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</si>
  <si>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</si>
  <si>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</si>
  <si>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</si>
  <si>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</si>
  <si>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</si>
  <si>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</si>
  <si>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</si>
  <si>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</si>
  <si>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</si>
  <si>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</si>
  <si>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</si>
  <si>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</si>
  <si>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</si>
  <si>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</si>
  <si>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</si>
  <si>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</si>
  <si>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</si>
  <si>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</si>
  <si>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</si>
  <si>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</si>
  <si>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</si>
  <si>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</si>
  <si>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</si>
  <si>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</si>
  <si>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</si>
  <si>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</si>
  <si>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</si>
  <si>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</si>
  <si>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</si>
  <si>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</si>
  <si>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</si>
  <si>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</si>
  <si>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</si>
  <si>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</si>
  <si>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</si>
  <si>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</si>
  <si>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</si>
  <si>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</si>
  <si>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</si>
  <si>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</si>
  <si>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</si>
  <si>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</si>
  <si>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</si>
  <si>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</si>
  <si>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</si>
  <si>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</si>
  <si>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</si>
  <si>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</si>
  <si>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</si>
  <si>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</si>
  <si>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</si>
  <si>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</si>
  <si>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</si>
  <si>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</si>
  <si>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</si>
  <si>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</si>
  <si>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</si>
  <si>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</si>
  <si>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</si>
  <si>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</si>
  <si>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</si>
  <si>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</si>
  <si>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</si>
  <si>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</si>
  <si>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</si>
  <si>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</si>
  <si>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</si>
  <si>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</si>
  <si>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</si>
  <si>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</si>
  <si>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</si>
  <si>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</si>
  <si>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</si>
  <si>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</si>
  <si>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</si>
  <si>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</si>
  <si>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</si>
  <si>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</si>
  <si>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</si>
  <si>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</si>
  <si>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</si>
  <si>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</si>
  <si>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</si>
  <si>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</si>
  <si>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</si>
  <si>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</si>
  <si>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</si>
  <si>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</si>
  <si>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</si>
  <si>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</si>
  <si>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</si>
  <si>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</si>
  <si>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</si>
  <si>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</si>
  <si>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</si>
  <si>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</si>
  <si>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</si>
  <si>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</si>
  <si>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</si>
  <si>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</si>
  <si>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</si>
  <si>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</si>
  <si>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</si>
  <si>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</si>
  <si>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</si>
  <si>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</si>
  <si>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</si>
  <si>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</si>
  <si>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</si>
  <si>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</si>
  <si>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</si>
  <si>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</si>
  <si>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</si>
  <si>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</si>
  <si>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</si>
  <si>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</si>
  <si>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</si>
  <si>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</si>
  <si>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</si>
  <si>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</si>
  <si>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</si>
  <si>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</si>
  <si>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</si>
  <si>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</si>
  <si>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</si>
  <si>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</si>
  <si>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</si>
  <si>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</si>
  <si>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</si>
  <si>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</si>
  <si>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</si>
  <si>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</si>
  <si>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</si>
  <si>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</si>
  <si>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</si>
  <si>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</si>
  <si>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</si>
  <si>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</si>
  <si>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</si>
  <si>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</si>
  <si>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</si>
  <si>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</si>
  <si>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</si>
  <si>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</si>
  <si>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</si>
  <si>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</si>
  <si>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</si>
  <si>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</si>
  <si>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</si>
  <si>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</si>
  <si>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</si>
  <si>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</si>
  <si>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</si>
  <si>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</si>
  <si>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</si>
  <si>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</si>
  <si>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</si>
  <si>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</si>
  <si>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</si>
  <si>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</si>
  <si>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</si>
  <si>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</si>
  <si>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</si>
  <si>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</si>
  <si>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</si>
  <si>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</si>
  <si>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</si>
  <si>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</si>
  <si>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</si>
  <si>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</si>
  <si>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</si>
  <si>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</si>
  <si>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</si>
  <si>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</si>
  <si>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</si>
  <si>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</si>
  <si>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</si>
  <si>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</si>
  <si>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</si>
  <si>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</si>
  <si>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</si>
  <si>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</si>
  <si>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</si>
  <si>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</si>
  <si>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</si>
  <si>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</si>
  <si>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</si>
  <si>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</si>
  <si>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</si>
  <si>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</si>
  <si>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</si>
  <si>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</si>
  <si>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</si>
  <si>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</si>
  <si>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</si>
  <si>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</si>
  <si>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</si>
  <si>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</si>
  <si>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</si>
  <si>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</si>
  <si>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</si>
  <si>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</si>
  <si>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</si>
  <si>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</si>
  <si>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</si>
  <si>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</si>
  <si>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</si>
  <si>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</si>
  <si>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</si>
  <si>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</si>
  <si>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</si>
  <si>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</si>
  <si>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</si>
  <si>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</si>
  <si>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</si>
  <si>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</si>
  <si>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</si>
  <si>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</si>
  <si>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</si>
  <si>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</si>
  <si>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</si>
  <si>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</si>
  <si>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</si>
  <si>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</si>
  <si>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</si>
  <si>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</si>
  <si>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</si>
  <si>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</si>
  <si>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</si>
  <si>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</si>
  <si>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</si>
  <si>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</si>
  <si>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</si>
  <si>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</si>
  <si>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</si>
  <si>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</si>
  <si>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</si>
  <si>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</si>
  <si>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</si>
  <si>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</si>
  <si>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</si>
  <si>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</si>
  <si>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</si>
  <si>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</si>
  <si>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</si>
  <si>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</si>
  <si>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</si>
  <si>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</si>
  <si>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</si>
  <si>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</si>
  <si>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</si>
  <si>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</si>
  <si>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</si>
  <si>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</si>
  <si>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</si>
  <si>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</si>
  <si>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</si>
  <si>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</si>
  <si>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</si>
  <si>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</si>
  <si>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</si>
  <si>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</si>
  <si>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</si>
  <si>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</si>
  <si>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</si>
  <si>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</si>
  <si>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</si>
  <si>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</si>
  <si>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</si>
  <si>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</si>
  <si>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</si>
  <si>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</si>
  <si>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</si>
  <si>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</si>
  <si>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</si>
  <si>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</si>
  <si>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</si>
  <si>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</si>
  <si>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</si>
  <si>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</si>
  <si>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</si>
  <si>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</si>
  <si>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</si>
  <si>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</si>
  <si>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</si>
  <si>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</si>
  <si>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</si>
  <si>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</si>
  <si>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</si>
  <si>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</si>
  <si>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</si>
  <si>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</si>
  <si>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</si>
  <si>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</si>
  <si>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</si>
  <si>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</si>
  <si>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</si>
  <si>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</si>
  <si>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</si>
  <si>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</si>
  <si>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</si>
  <si>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</si>
  <si>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</si>
  <si>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</si>
  <si>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</si>
  <si>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</si>
  <si>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</si>
  <si>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</si>
  <si>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</si>
  <si>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</si>
  <si>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</si>
  <si>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</si>
  <si>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</si>
  <si>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</si>
  <si>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</si>
  <si>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</si>
  <si>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</si>
  <si>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</si>
  <si>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</si>
  <si>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</si>
  <si>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</si>
  <si>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</si>
  <si>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</si>
  <si>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</si>
  <si>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</si>
  <si>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</si>
  <si>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</si>
  <si>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</si>
  <si>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</si>
  <si>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</si>
  <si>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</si>
  <si>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</si>
  <si>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</si>
  <si>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</si>
  <si>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</si>
  <si>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</si>
  <si>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</si>
  <si>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</si>
  <si>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</si>
  <si>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</si>
  <si>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</si>
  <si>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</si>
  <si>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</si>
  <si>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</si>
  <si>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</si>
  <si>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</si>
  <si>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</si>
  <si>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</si>
  <si>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</si>
  <si>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</si>
  <si>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</si>
  <si>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</si>
  <si>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</si>
  <si>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</si>
  <si>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</si>
  <si>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</si>
  <si>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</si>
  <si>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</si>
  <si>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</si>
  <si>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</si>
  <si>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</si>
  <si>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</si>
  <si>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</si>
  <si>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</si>
  <si>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</si>
  <si>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</si>
  <si>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</si>
  <si>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</si>
  <si>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</si>
  <si>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</si>
  <si>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</si>
  <si>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</si>
  <si>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</si>
  <si>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</si>
  <si>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</si>
  <si>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</si>
  <si>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</si>
  <si>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</si>
  <si>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</si>
  <si>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</si>
  <si>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</si>
  <si>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</si>
  <si>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</si>
  <si>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</si>
  <si>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</si>
  <si>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</si>
  <si>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</si>
  <si>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</si>
  <si>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</si>
  <si>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</si>
  <si>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</si>
  <si>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</si>
  <si>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</si>
  <si>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</si>
  <si>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</si>
  <si>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</si>
  <si>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</si>
  <si>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</si>
  <si>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</si>
  <si>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</si>
  <si>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</si>
  <si>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</si>
  <si>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</si>
  <si>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</si>
  <si>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</si>
  <si>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</si>
  <si>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</si>
  <si>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</si>
  <si>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</si>
  <si>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</si>
  <si>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</si>
  <si>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</si>
  <si>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</si>
  <si>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</si>
  <si>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</si>
  <si>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</si>
  <si>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</si>
  <si>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</si>
  <si>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</si>
  <si>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</si>
  <si>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</si>
  <si>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</si>
  <si>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</si>
  <si>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</si>
  <si>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</si>
  <si>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</si>
  <si>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</si>
  <si>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</si>
  <si>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</si>
  <si>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</si>
  <si>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</si>
  <si>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</si>
  <si>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</si>
  <si>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</si>
  <si>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</si>
  <si>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</si>
  <si>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</si>
  <si>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</si>
  <si>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</si>
  <si>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</si>
  <si>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</si>
  <si>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</si>
  <si>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</si>
  <si>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</si>
  <si>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</si>
  <si>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</si>
  <si>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</si>
  <si>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</si>
  <si>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</si>
  <si>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</si>
  <si>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</si>
  <si>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</si>
  <si>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</si>
  <si>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</si>
  <si>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</si>
  <si>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</si>
  <si>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</si>
  <si>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</si>
  <si>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</si>
  <si>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</si>
  <si>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</si>
  <si>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</si>
  <si>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</si>
  <si>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</si>
  <si>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</si>
  <si>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</si>
  <si>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</si>
  <si>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</si>
  <si>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</si>
  <si>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</si>
  <si>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</si>
  <si>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</si>
  <si>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</si>
  <si>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</si>
  <si>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</si>
  <si>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</si>
  <si>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</si>
  <si>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</si>
  <si>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</si>
  <si>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</si>
  <si>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</si>
  <si>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</si>
  <si>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</si>
  <si>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</si>
  <si>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</si>
  <si>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</si>
  <si>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</si>
  <si>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</si>
  <si>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</si>
  <si>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</si>
  <si>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</si>
  <si>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</si>
  <si>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</si>
  <si>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</si>
  <si>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</si>
  <si>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</si>
  <si>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</si>
  <si>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</si>
  <si>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</si>
  <si>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</si>
  <si>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</si>
  <si>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</si>
  <si>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</si>
  <si>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</si>
  <si>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</si>
  <si>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</si>
  <si>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</si>
  <si>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</si>
  <si>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</si>
  <si>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</si>
  <si>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</si>
  <si>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</si>
  <si>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</si>
  <si>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</si>
  <si>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</si>
  <si>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</si>
  <si>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</si>
  <si>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</si>
  <si>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</si>
  <si>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</si>
  <si>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</si>
  <si>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</si>
  <si>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</si>
  <si>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</si>
  <si>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</si>
  <si>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</si>
  <si>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</si>
  <si>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</si>
  <si>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</si>
  <si>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</si>
  <si>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</si>
  <si>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</si>
  <si>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</si>
  <si>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</si>
  <si>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</si>
  <si>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</si>
  <si>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</si>
  <si>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</si>
  <si>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</si>
  <si>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</si>
  <si>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</si>
  <si>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</si>
  <si>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</si>
  <si>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</si>
  <si>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</si>
  <si>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</si>
  <si>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</si>
  <si>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</si>
  <si>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</si>
  <si>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</si>
  <si>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</si>
  <si>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</si>
  <si>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</si>
  <si>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</si>
  <si>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</si>
  <si>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</si>
  <si>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</si>
  <si>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</si>
  <si>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</si>
  <si>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</si>
  <si>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</si>
  <si>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</si>
  <si>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</si>
  <si>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</si>
  <si>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</si>
  <si>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</si>
  <si>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</si>
  <si>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</si>
  <si>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</si>
  <si>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</si>
  <si>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</si>
  <si>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</si>
  <si>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</si>
  <si>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</si>
  <si>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</si>
  <si>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</si>
  <si>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</si>
  <si>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</si>
  <si>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</si>
  <si>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</si>
  <si>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</si>
  <si>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</si>
  <si>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</si>
  <si>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</si>
  <si>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</si>
  <si>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</si>
  <si>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</si>
  <si>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</si>
  <si>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</si>
  <si>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</si>
  <si>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</si>
  <si>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</si>
  <si>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</si>
  <si>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</si>
  <si>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</si>
  <si>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</si>
  <si>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</si>
  <si>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</si>
  <si>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</si>
  <si>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</si>
  <si>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</si>
  <si>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</si>
  <si>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</si>
  <si>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</si>
  <si>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</si>
  <si>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</si>
  <si>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</si>
  <si>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</si>
  <si>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</si>
  <si>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</si>
  <si>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</si>
  <si>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</si>
  <si>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</si>
  <si>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</si>
  <si>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</si>
  <si>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</si>
  <si>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</si>
  <si>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</si>
  <si>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</si>
  <si>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</si>
  <si>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</si>
  <si>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</si>
  <si>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</si>
  <si>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</si>
  <si>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</si>
  <si>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</si>
  <si>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</si>
  <si>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</si>
  <si>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</si>
  <si>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</si>
  <si>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</si>
  <si>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</si>
  <si>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</si>
  <si>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</si>
  <si>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</si>
  <si>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</si>
  <si>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</si>
  <si>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</si>
  <si>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</si>
  <si>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</si>
  <si>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</si>
  <si>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</si>
  <si>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</si>
  <si>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</si>
  <si>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</si>
  <si>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</si>
  <si>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</si>
  <si>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</si>
  <si>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</si>
  <si>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</si>
  <si>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</si>
  <si>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</si>
  <si>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</si>
  <si>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</si>
  <si>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</si>
  <si>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</si>
  <si>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</si>
  <si>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</si>
  <si>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</si>
  <si>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</si>
  <si>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</si>
  <si>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</si>
  <si>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</si>
  <si>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</si>
  <si>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</si>
  <si>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</si>
  <si>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</si>
  <si>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</si>
  <si>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</si>
  <si>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</si>
  <si>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</si>
  <si>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</si>
  <si>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</si>
  <si>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</si>
  <si>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</si>
  <si>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</si>
  <si>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</si>
  <si>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</si>
  <si>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</si>
  <si>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</si>
  <si>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</si>
  <si>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</si>
  <si>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</si>
  <si>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</si>
  <si>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</si>
  <si>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</si>
  <si>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</si>
  <si>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</si>
  <si>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</si>
  <si>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</si>
  <si>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</si>
  <si>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</si>
  <si>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</si>
  <si>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</si>
  <si>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</si>
  <si>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</si>
  <si>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</si>
  <si>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</si>
  <si>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</si>
  <si>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</si>
  <si>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</si>
  <si>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</si>
  <si>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</si>
  <si>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</si>
  <si>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</si>
  <si>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</si>
  <si>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</si>
  <si>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</si>
  <si>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</si>
  <si>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</si>
  <si>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</si>
  <si>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</si>
  <si>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</si>
  <si>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</si>
  <si>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</si>
  <si>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</si>
  <si>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</si>
  <si>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</si>
  <si>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</si>
  <si>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</si>
  <si>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</si>
  <si>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</si>
  <si>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</si>
  <si>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</si>
  <si>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</si>
  <si>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</si>
  <si>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</si>
  <si>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</si>
  <si>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</si>
  <si>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</si>
  <si>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</si>
  <si>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</si>
  <si>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</si>
  <si>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</si>
  <si>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</si>
  <si>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</si>
  <si>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</si>
  <si>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</si>
  <si>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</si>
  <si>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</si>
  <si>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</si>
  <si>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</si>
  <si>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</si>
  <si>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</si>
  <si>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</si>
  <si>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</si>
  <si>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</si>
  <si>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</si>
  <si>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</si>
  <si>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</si>
  <si>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</si>
  <si>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</si>
  <si>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</si>
  <si>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</si>
  <si>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</si>
  <si>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</si>
  <si>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</si>
  <si>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</si>
  <si>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</si>
  <si>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</si>
  <si>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</si>
  <si>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</si>
  <si>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</si>
  <si>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</si>
  <si>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</si>
  <si>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</si>
  <si>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</si>
  <si>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</si>
  <si>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</si>
  <si>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</si>
  <si>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</si>
  <si>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</si>
  <si>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</si>
  <si>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</si>
  <si>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</si>
  <si>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</si>
  <si>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</si>
  <si>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</si>
  <si>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</si>
  <si>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</si>
  <si>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</si>
  <si>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</si>
  <si>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</si>
  <si>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</si>
  <si>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</si>
  <si>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</si>
  <si>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</si>
  <si>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</si>
  <si>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</si>
  <si>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</si>
  <si>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</si>
  <si>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</si>
  <si>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</si>
  <si>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</si>
  <si>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</si>
  <si>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</si>
  <si>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</si>
  <si>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</si>
  <si>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</si>
  <si>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</si>
  <si>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</si>
  <si>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</si>
  <si>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</si>
  <si>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</si>
  <si>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</si>
  <si>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</si>
  <si>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</si>
  <si>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</si>
  <si>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</si>
  <si>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</si>
  <si>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</si>
  <si>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</si>
  <si>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</si>
  <si>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</si>
  <si>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</si>
  <si>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</si>
  <si>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</si>
  <si>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</si>
  <si>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</si>
  <si>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</si>
  <si>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</si>
  <si>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</si>
  <si>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</si>
  <si>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</si>
  <si>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</si>
  <si>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</si>
  <si>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</si>
  <si>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</si>
  <si>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</si>
  <si>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</si>
  <si>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</si>
  <si>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</si>
  <si>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</si>
  <si>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</si>
  <si>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</si>
  <si>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</si>
  <si>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</si>
  <si>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</si>
  <si>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</si>
  <si>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</si>
  <si>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</si>
  <si>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</si>
  <si>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</si>
  <si>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</si>
  <si>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</si>
  <si>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</si>
  <si>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</si>
  <si>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</si>
  <si>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</si>
  <si>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</si>
  <si>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</si>
  <si>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</si>
  <si>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</si>
  <si>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</si>
  <si>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</si>
  <si>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</si>
  <si>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</si>
  <si>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</si>
  <si>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</si>
  <si>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</si>
  <si>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</si>
  <si>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</si>
  <si>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</si>
  <si>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</si>
  <si>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</si>
  <si>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</si>
  <si>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</si>
  <si>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</si>
  <si>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</si>
  <si>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</si>
  <si>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</si>
  <si>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</si>
  <si>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</si>
  <si>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</si>
  <si>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</si>
  <si>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</si>
  <si>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</si>
  <si>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</si>
  <si>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</si>
  <si>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</si>
  <si>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</si>
  <si>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</si>
  <si>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</si>
  <si>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</si>
  <si>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</si>
  <si>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</si>
  <si>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</si>
  <si>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</si>
  <si>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</si>
  <si>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</si>
  <si>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</si>
  <si>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</si>
  <si>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</si>
  <si>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</si>
  <si>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</si>
  <si>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</si>
  <si>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</si>
  <si>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</si>
  <si>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</si>
  <si>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</si>
  <si>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</si>
  <si>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</si>
  <si>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</si>
  <si>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</si>
  <si>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</si>
  <si>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</si>
  <si>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</si>
  <si>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</si>
  <si>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</si>
  <si>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</si>
  <si>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</si>
  <si>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</si>
  <si>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</si>
  <si>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</si>
  <si>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</si>
  <si>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</si>
  <si>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</si>
  <si>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</si>
  <si>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</si>
  <si>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</si>
  <si>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</si>
  <si>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</si>
  <si>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</si>
  <si>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</si>
  <si>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</si>
  <si>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</si>
  <si>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</si>
  <si>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</si>
  <si>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</si>
  <si>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</si>
  <si>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</si>
  <si>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</si>
  <si>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</si>
  <si>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</si>
  <si>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</si>
  <si>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</si>
  <si>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</si>
  <si>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</si>
  <si>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</si>
  <si>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</si>
  <si>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</si>
  <si>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</si>
  <si>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</si>
  <si>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</si>
  <si>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</si>
  <si>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</si>
  <si>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</si>
  <si>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</si>
  <si>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</si>
  <si>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</si>
  <si>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</si>
  <si>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</si>
  <si>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</si>
  <si>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</si>
  <si>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</si>
  <si>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</si>
  <si>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</si>
  <si>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</si>
  <si>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</si>
  <si>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</si>
  <si>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</si>
  <si>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</si>
  <si>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</si>
  <si>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</si>
  <si>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</si>
  <si>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</si>
  <si>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</si>
  <si>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</si>
  <si>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</si>
  <si>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</si>
  <si>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</si>
  <si>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</si>
  <si>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</si>
  <si>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</si>
  <si>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</si>
  <si>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</si>
  <si>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</si>
  <si>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</si>
  <si>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</si>
  <si>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</si>
  <si>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</si>
  <si>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</si>
  <si>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</si>
  <si>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</si>
  <si>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</si>
  <si>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</si>
  <si>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</si>
  <si>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</si>
  <si>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</si>
  <si>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</si>
  <si>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</si>
  <si>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</si>
  <si>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</si>
  <si>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</si>
  <si>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</si>
  <si>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</si>
  <si>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</si>
  <si>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</si>
  <si>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</si>
  <si>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</si>
  <si>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</si>
  <si>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</si>
  <si>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</si>
  <si>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</si>
  <si>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</si>
  <si>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</si>
  <si>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</si>
  <si>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</si>
  <si>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</si>
  <si>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</si>
  <si>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</si>
  <si>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</si>
  <si>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</si>
  <si>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</si>
  <si>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</si>
  <si>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</si>
  <si>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</si>
  <si>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</si>
  <si>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</si>
  <si>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</si>
  <si>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</si>
  <si>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</si>
  <si>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</si>
  <si>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</si>
  <si>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</si>
  <si>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</si>
  <si>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</si>
  <si>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</si>
  <si>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</si>
  <si>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</si>
  <si>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</si>
  <si>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</si>
  <si>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</si>
  <si>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</si>
  <si>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</si>
  <si>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</si>
  <si>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</si>
  <si>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</si>
  <si>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</si>
  <si>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</si>
  <si>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</si>
  <si>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</si>
  <si>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</si>
  <si>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</si>
  <si>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</si>
  <si>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</si>
  <si>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</si>
  <si>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</si>
  <si>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</si>
  <si>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</si>
  <si>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</si>
  <si>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</si>
  <si>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</si>
  <si>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</si>
  <si>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</si>
  <si>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</si>
  <si>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</si>
  <si>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</si>
  <si>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</si>
  <si>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</si>
  <si>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</si>
  <si>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</si>
  <si>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</si>
  <si>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</si>
  <si>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</si>
  <si>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</si>
  <si>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</si>
  <si>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</si>
  <si>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</si>
  <si>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</si>
  <si>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</si>
  <si>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</si>
  <si>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</si>
  <si>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</si>
  <si>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</si>
  <si>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</si>
  <si>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</si>
  <si>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</si>
  <si>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</si>
  <si>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</si>
  <si>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</si>
  <si>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</si>
  <si>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</si>
  <si>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</si>
  <si>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</si>
  <si>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</si>
  <si>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</si>
  <si>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</si>
  <si>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</si>
  <si>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</si>
  <si>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</si>
  <si>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</si>
  <si>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</si>
  <si>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</si>
  <si>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</si>
  <si>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</si>
  <si>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</si>
  <si>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</si>
  <si>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</si>
  <si>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</si>
  <si>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</si>
  <si>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</si>
  <si>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</si>
  <si>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</si>
  <si>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</si>
  <si>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</si>
  <si>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</si>
  <si>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</si>
  <si>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</si>
  <si>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</si>
  <si>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</si>
  <si>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</si>
  <si>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</si>
  <si>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</si>
  <si>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</si>
  <si>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</si>
  <si>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</si>
  <si>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</si>
  <si>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</si>
  <si>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</si>
  <si>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</si>
  <si>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</si>
  <si>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</si>
  <si>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</si>
  <si>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</si>
  <si>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</si>
  <si>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</si>
  <si>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</si>
  <si>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</si>
  <si>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</si>
  <si>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</si>
  <si>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</si>
  <si>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</si>
  <si>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</si>
  <si>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</si>
  <si>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</si>
  <si>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</si>
  <si>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</si>
  <si>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</si>
  <si>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</si>
  <si>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</si>
  <si>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</si>
  <si>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</si>
  <si>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</si>
  <si>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</si>
  <si>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</si>
  <si>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</si>
  <si>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</si>
  <si>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</si>
  <si>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</si>
  <si>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</si>
  <si>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</si>
  <si>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</si>
  <si>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</si>
  <si>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</si>
  <si>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</si>
  <si>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</si>
  <si>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</si>
  <si>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</si>
  <si>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</si>
  <si>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</si>
  <si>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</si>
  <si>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</si>
  <si>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</si>
  <si>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</si>
  <si>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</si>
  <si>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</si>
  <si>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</si>
  <si>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</si>
  <si>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</si>
  <si>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</si>
  <si>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</si>
  <si>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</si>
  <si>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</si>
  <si>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</si>
  <si>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</si>
  <si>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</si>
  <si>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</si>
  <si>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</si>
  <si>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</si>
  <si>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</si>
  <si>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</si>
  <si>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</si>
  <si>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</si>
  <si>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</si>
  <si>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</si>
  <si>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</si>
  <si>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</si>
  <si>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</si>
  <si>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</si>
  <si>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</si>
  <si>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</si>
  <si>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</si>
  <si>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</si>
  <si>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</si>
  <si>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</si>
  <si>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</si>
  <si>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</si>
  <si>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</si>
  <si>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</si>
  <si>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</si>
  <si>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</si>
  <si>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</si>
  <si>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</si>
  <si>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</si>
  <si>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</si>
  <si>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</si>
  <si>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</si>
  <si>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</si>
  <si>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</si>
  <si>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</si>
  <si>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</si>
  <si>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</si>
  <si>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</si>
  <si>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</si>
  <si>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</si>
  <si>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</si>
  <si>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</si>
  <si>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</si>
  <si>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</si>
  <si>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</si>
  <si>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</si>
  <si>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</si>
  <si>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</si>
  <si>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</si>
  <si>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</si>
  <si>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</si>
  <si>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</si>
  <si>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</si>
  <si>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</si>
  <si>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</si>
  <si>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</si>
  <si>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</si>
  <si>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</si>
  <si>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</si>
  <si>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</si>
  <si>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</si>
  <si>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</si>
  <si>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</si>
  <si>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</si>
  <si>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</si>
  <si>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</si>
  <si>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</si>
  <si>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</si>
  <si>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</si>
  <si>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</si>
  <si>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</si>
  <si>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</si>
  <si>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</si>
  <si>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</si>
  <si>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</si>
  <si>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</si>
  <si>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</si>
  <si>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</si>
  <si>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</si>
  <si>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</si>
  <si>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</si>
  <si>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</si>
  <si>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</si>
  <si>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</si>
  <si>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</si>
  <si>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</si>
  <si>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</si>
  <si>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</si>
  <si>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</si>
  <si>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</si>
  <si>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</si>
  <si>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</si>
  <si>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</si>
  <si>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</si>
  <si>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</si>
  <si>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</si>
  <si>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</si>
  <si>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</si>
  <si>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</si>
  <si>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</si>
  <si>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</si>
  <si>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</si>
  <si>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</si>
  <si>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</si>
  <si>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</si>
  <si>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</si>
  <si>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</si>
  <si>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</si>
  <si>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</si>
  <si>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</si>
  <si>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</si>
  <si>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</si>
  <si>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</si>
  <si>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</si>
  <si>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</si>
  <si>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</si>
  <si>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</si>
  <si>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</si>
  <si>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</si>
  <si>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</si>
  <si>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</si>
  <si>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</si>
  <si>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</si>
  <si>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</si>
  <si>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</si>
  <si>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</si>
  <si>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</si>
  <si>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</si>
  <si>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</si>
  <si>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</si>
  <si>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</si>
  <si>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</si>
  <si>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</si>
  <si>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</si>
  <si>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</si>
  <si>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</si>
  <si>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</si>
  <si>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</si>
  <si>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</si>
  <si>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</si>
  <si>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</si>
  <si>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</si>
  <si>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</si>
  <si>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</si>
  <si>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</si>
  <si>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</si>
  <si>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</si>
  <si>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</si>
  <si>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</si>
  <si>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</si>
  <si>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</si>
  <si>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</si>
  <si>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</si>
  <si>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</si>
  <si>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</si>
  <si>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</si>
  <si>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</si>
  <si>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</si>
  <si>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</si>
  <si>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</si>
  <si>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</si>
  <si>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</si>
  <si>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</si>
  <si>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</si>
  <si>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</si>
  <si>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</si>
  <si>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</si>
  <si>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</si>
  <si>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</si>
  <si>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</si>
  <si>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</si>
  <si>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</si>
  <si>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</si>
  <si>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</si>
  <si>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</si>
  <si>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</si>
  <si>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</si>
  <si>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</si>
  <si>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</si>
  <si>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</si>
  <si>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</si>
  <si>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</si>
  <si>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</si>
  <si>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</si>
  <si>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</si>
  <si>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</si>
  <si>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</si>
  <si>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</si>
  <si>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</si>
  <si>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</si>
  <si>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</si>
  <si>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</si>
  <si>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</si>
  <si>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</si>
  <si>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</si>
  <si>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</si>
  <si>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</si>
  <si>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</si>
  <si>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</si>
  <si>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</si>
  <si>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</si>
  <si>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</si>
  <si>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</si>
  <si>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</si>
  <si>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</si>
  <si>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</si>
  <si>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</si>
  <si>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</si>
  <si>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</si>
  <si>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</si>
  <si>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</si>
  <si>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</si>
  <si>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</si>
  <si>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</si>
  <si>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</si>
  <si>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</si>
  <si>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</si>
  <si>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</si>
  <si>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</si>
  <si>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</si>
  <si>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</si>
  <si>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</si>
  <si>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</si>
  <si>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</si>
  <si>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</si>
  <si>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</si>
  <si>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</si>
  <si>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</si>
  <si>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</si>
  <si>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</si>
  <si>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</si>
  <si>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</si>
  <si>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</si>
  <si>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</si>
  <si>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</si>
  <si>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</si>
  <si>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</si>
  <si>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</si>
  <si>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</si>
  <si>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</si>
  <si>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</si>
  <si>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</si>
  <si>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</si>
  <si>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</si>
  <si>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</si>
  <si>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</si>
  <si>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</si>
  <si>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</si>
  <si>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</si>
  <si>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</si>
  <si>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</si>
  <si>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</si>
  <si>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</si>
  <si>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</si>
  <si>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</si>
  <si>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</si>
  <si>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</si>
  <si>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</si>
  <si>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</si>
  <si>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</si>
  <si>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</si>
  <si>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</si>
  <si>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</si>
  <si>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</si>
  <si>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</si>
  <si>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</si>
  <si>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</si>
  <si>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</si>
  <si>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</si>
  <si>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</si>
  <si>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</si>
  <si>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</si>
  <si>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</si>
  <si>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</si>
  <si>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</si>
  <si>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</si>
  <si>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</si>
  <si>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</si>
  <si>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</si>
  <si>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</si>
  <si>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</si>
  <si>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</si>
  <si>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</si>
  <si>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</si>
  <si>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</si>
  <si>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</si>
  <si>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</si>
  <si>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</si>
  <si>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</si>
  <si>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</si>
  <si>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</si>
  <si>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</si>
  <si>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</si>
  <si>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</si>
  <si>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</si>
  <si>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</si>
  <si>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</si>
  <si>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</si>
  <si>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</si>
  <si>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</si>
  <si>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</si>
  <si>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</si>
  <si>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</si>
  <si>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</si>
  <si>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</si>
  <si>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</si>
  <si>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</si>
  <si>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</si>
  <si>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</si>
  <si>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</si>
  <si>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</si>
  <si>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</si>
  <si>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</si>
  <si>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</si>
  <si>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</si>
  <si>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</si>
  <si>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</si>
  <si>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</si>
  <si>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</si>
  <si>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</si>
  <si>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</si>
  <si>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</si>
  <si>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</si>
  <si>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</si>
  <si>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</si>
  <si>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</si>
  <si>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</si>
  <si>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</si>
  <si>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</si>
  <si>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</si>
  <si>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</si>
  <si>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</si>
  <si>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</si>
  <si>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</si>
  <si>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</si>
  <si>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</si>
  <si>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</si>
  <si>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</si>
  <si>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</si>
  <si>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</si>
  <si>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</si>
  <si>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</si>
  <si>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</si>
  <si>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</si>
  <si>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</si>
  <si>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</si>
  <si>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</si>
  <si>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</si>
  <si>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</si>
  <si>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</si>
  <si>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</si>
  <si>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</si>
  <si>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</si>
  <si>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</si>
  <si>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</si>
  <si>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</si>
  <si>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</si>
  <si>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</si>
  <si>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</si>
  <si>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</si>
  <si>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</si>
  <si>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</si>
  <si>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</si>
  <si>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</si>
  <si>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</si>
  <si>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</si>
  <si>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</si>
  <si>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</si>
  <si>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</si>
  <si>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</si>
  <si>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</si>
  <si>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</si>
  <si>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</si>
  <si>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</si>
  <si>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</si>
  <si>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</si>
  <si>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</si>
  <si>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</si>
  <si>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</si>
  <si>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</si>
  <si>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</si>
  <si>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</si>
  <si>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</si>
  <si>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</si>
  <si>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</si>
  <si>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</si>
  <si>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</si>
  <si>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</si>
  <si>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</si>
  <si>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</si>
  <si>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</si>
  <si>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</si>
  <si>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</si>
  <si>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</si>
  <si>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</si>
  <si>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</si>
  <si>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</si>
  <si>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</si>
  <si>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</si>
  <si>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</si>
  <si>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</si>
  <si>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</si>
  <si>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</si>
  <si>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</si>
  <si>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</si>
  <si>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</si>
  <si>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</si>
  <si>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</si>
  <si>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</si>
  <si>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</si>
  <si>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</si>
  <si>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</si>
  <si>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</si>
  <si>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</si>
  <si>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</si>
  <si>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</si>
  <si>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</si>
  <si>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</si>
  <si>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</si>
  <si>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</si>
  <si>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</si>
  <si>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</si>
  <si>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</si>
  <si>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</si>
  <si>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</si>
  <si>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</si>
  <si>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</si>
  <si>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</si>
  <si>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</si>
  <si>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</si>
  <si>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</si>
  <si>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</si>
  <si>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</si>
  <si>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</si>
  <si>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</si>
  <si>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</si>
  <si>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</si>
  <si>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</si>
  <si>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</si>
  <si>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</si>
  <si>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</si>
  <si>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</si>
  <si>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</si>
  <si>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</si>
  <si>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</si>
  <si>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</si>
  <si>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</si>
  <si>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</si>
  <si>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</si>
  <si>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</si>
  <si>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</si>
  <si>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</si>
  <si>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</si>
  <si>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</si>
  <si>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</si>
  <si>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</si>
  <si>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</si>
  <si>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</si>
  <si>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</si>
  <si>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</si>
  <si>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</si>
  <si>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</si>
  <si>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</si>
  <si>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</si>
  <si>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</si>
  <si>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</si>
  <si>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</si>
  <si>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</si>
  <si>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</si>
  <si>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</si>
  <si>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</si>
  <si>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</si>
  <si>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</si>
  <si>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</si>
  <si>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</si>
  <si>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</si>
  <si>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</si>
  <si>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</si>
  <si>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</si>
  <si>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</si>
  <si>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</si>
  <si>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</si>
  <si>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</si>
  <si>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</si>
  <si>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</si>
  <si>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</si>
  <si>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</si>
  <si>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</si>
  <si>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</si>
  <si>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</si>
  <si>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</si>
  <si>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</si>
  <si>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</si>
  <si>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</si>
  <si>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</si>
  <si>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</si>
  <si>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</si>
  <si>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</si>
  <si>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</si>
  <si>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</si>
  <si>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</si>
  <si>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</si>
  <si>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</si>
  <si>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</si>
  <si>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</si>
  <si>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</si>
  <si>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</si>
  <si>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</si>
  <si>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</si>
  <si>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</si>
  <si>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</si>
  <si>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</si>
  <si>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</si>
  <si>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</si>
  <si>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</si>
  <si>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</si>
  <si>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</si>
  <si>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</si>
  <si>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</si>
  <si>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</si>
  <si>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</si>
  <si>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</si>
  <si>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</si>
  <si>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</si>
  <si>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</si>
  <si>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</si>
  <si>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</si>
  <si>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</si>
  <si>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</si>
  <si>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</si>
  <si>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</si>
  <si>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</si>
  <si>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</si>
  <si>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</si>
  <si>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</si>
  <si>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</si>
  <si>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</si>
  <si>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</si>
  <si>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</si>
  <si>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</si>
  <si>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</si>
  <si>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</si>
  <si>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</si>
  <si>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</si>
  <si>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</si>
  <si>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</si>
  <si>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</si>
  <si>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</si>
  <si>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</si>
  <si>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</si>
  <si>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</si>
  <si>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</si>
  <si>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</si>
  <si>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</si>
  <si>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</si>
  <si>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</si>
  <si>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</si>
  <si>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</si>
  <si>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</si>
  <si>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</si>
  <si>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</si>
  <si>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</si>
  <si>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</si>
  <si>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</si>
  <si>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</si>
  <si>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</si>
  <si>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</si>
  <si>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</si>
  <si>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</si>
  <si>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</si>
  <si>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</si>
  <si>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</si>
  <si>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</si>
  <si>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</si>
  <si>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</si>
  <si>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</si>
  <si>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</si>
  <si>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</si>
  <si>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</si>
  <si>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</si>
  <si>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</si>
  <si>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</si>
  <si>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</si>
  <si>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</si>
  <si>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</si>
  <si>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</si>
  <si>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</si>
  <si>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</si>
  <si>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</si>
  <si>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</si>
  <si>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</si>
  <si>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</si>
  <si>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</si>
  <si>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</si>
  <si>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</si>
  <si>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</si>
  <si>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</si>
  <si>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</si>
  <si>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</si>
  <si>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</si>
  <si>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</si>
  <si>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</si>
  <si>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</si>
  <si>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</si>
  <si>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</si>
  <si>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</si>
  <si>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</si>
  <si>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</si>
  <si>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</si>
  <si>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</si>
  <si>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</si>
  <si>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</si>
  <si>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</si>
  <si>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</si>
  <si>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</si>
  <si>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</si>
  <si>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</si>
  <si>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</si>
  <si>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</si>
  <si>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</si>
  <si>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</si>
  <si>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</si>
  <si>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</si>
  <si>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</si>
  <si>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</si>
  <si>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</si>
  <si>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</si>
  <si>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</si>
  <si>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</si>
  <si>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</si>
  <si>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</si>
  <si>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</si>
  <si>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</si>
  <si>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</si>
  <si>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</si>
  <si>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</si>
  <si>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</si>
  <si>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</si>
  <si>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</si>
  <si>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</si>
  <si>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</si>
  <si>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</si>
  <si>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</si>
  <si>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</si>
  <si>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</si>
  <si>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</si>
  <si>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</si>
  <si>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</si>
  <si>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</si>
  <si>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</si>
  <si>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</si>
  <si>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</si>
  <si>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</si>
  <si>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</si>
  <si>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</si>
  <si>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</si>
  <si>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</si>
  <si>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</si>
  <si>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</si>
  <si>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</si>
  <si>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</si>
  <si>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</si>
  <si>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</si>
  <si>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</si>
  <si>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</si>
  <si>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</si>
  <si>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</si>
  <si>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</si>
  <si>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</si>
  <si>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</si>
  <si>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</si>
  <si>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</si>
  <si>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</si>
  <si>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</si>
  <si>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</si>
  <si>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</si>
  <si>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</si>
  <si>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</si>
  <si>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</si>
  <si>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</si>
  <si>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</si>
  <si>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</si>
  <si>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</si>
  <si>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</si>
  <si>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</si>
  <si>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</si>
  <si>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</si>
  <si>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</si>
  <si>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</si>
  <si>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</si>
  <si>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</si>
  <si>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</si>
  <si>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</si>
  <si>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</si>
  <si>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</si>
  <si>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</si>
  <si>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</si>
  <si>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</si>
  <si>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</si>
  <si>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</si>
  <si>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</si>
  <si>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</si>
  <si>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</si>
  <si>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</si>
  <si>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</si>
  <si>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</si>
  <si>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</si>
  <si>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</si>
  <si>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</si>
  <si>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</si>
  <si>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</si>
  <si>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</si>
  <si>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</si>
  <si>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</si>
  <si>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</si>
  <si>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</si>
  <si>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</si>
  <si>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</si>
  <si>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</si>
  <si>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</si>
  <si>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</si>
  <si>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</si>
  <si>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</si>
  <si>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</si>
  <si>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</si>
  <si>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</si>
  <si>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</si>
  <si>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</si>
  <si>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</si>
  <si>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</si>
  <si>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</si>
  <si>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</si>
  <si>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</si>
  <si>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</si>
  <si>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</si>
  <si>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</si>
  <si>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</si>
  <si>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</si>
  <si>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</si>
  <si>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</si>
  <si>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</si>
  <si>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</si>
  <si>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</si>
  <si>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</si>
  <si>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</si>
  <si>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</si>
  <si>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</si>
  <si>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</si>
  <si>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</si>
  <si>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</si>
  <si>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</si>
  <si>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</si>
  <si>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</si>
  <si>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</si>
  <si>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</si>
  <si>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</si>
  <si>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</si>
  <si>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</si>
  <si>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</si>
  <si>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</si>
  <si>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</si>
  <si>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</si>
  <si>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</si>
  <si>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</si>
  <si>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</si>
  <si>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</si>
  <si>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</si>
  <si>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</si>
  <si>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</si>
  <si>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</si>
  <si>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</si>
  <si>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</si>
  <si>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</si>
  <si>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</si>
  <si>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</si>
  <si>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</si>
  <si>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</si>
  <si>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</si>
  <si>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</si>
  <si>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</si>
  <si>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</si>
  <si>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</si>
  <si>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</si>
  <si>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</si>
  <si>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</si>
  <si>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</si>
  <si>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</si>
  <si>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</si>
  <si>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</si>
  <si>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</si>
  <si>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</si>
  <si>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</si>
  <si>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</si>
  <si>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</si>
  <si>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</si>
  <si>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</si>
  <si>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</si>
  <si>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</si>
  <si>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</si>
  <si>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</si>
  <si>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</si>
  <si>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</si>
  <si>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</si>
  <si>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</si>
  <si>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</si>
  <si>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</si>
  <si>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</si>
  <si>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</si>
  <si>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</si>
  <si>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</si>
  <si>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</si>
  <si>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</si>
  <si>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</si>
  <si>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</si>
  <si>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</si>
  <si>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</si>
  <si>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</si>
  <si>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</si>
  <si>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</si>
  <si>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</si>
  <si>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</si>
  <si>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</si>
  <si>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</si>
  <si>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</si>
  <si>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</si>
  <si>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</si>
  <si>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</si>
  <si>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</si>
  <si>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</si>
  <si>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</si>
  <si>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</si>
  <si>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</si>
  <si>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</si>
  <si>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</si>
  <si>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</si>
  <si>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</si>
  <si>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</si>
  <si>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</si>
  <si>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</si>
  <si>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</si>
  <si>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</si>
  <si>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</si>
  <si>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</si>
  <si>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</si>
  <si>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</si>
  <si>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</si>
  <si>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</si>
  <si>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</si>
  <si>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</si>
  <si>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</si>
  <si>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</si>
  <si>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</si>
  <si>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</si>
  <si>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</si>
  <si>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</si>
  <si>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</si>
  <si>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</si>
  <si>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</si>
  <si>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</si>
  <si>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</si>
  <si>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</si>
  <si>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</si>
  <si>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</si>
  <si>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</si>
  <si>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</si>
  <si>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</si>
  <si>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</si>
  <si>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</si>
  <si>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</si>
  <si>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</si>
  <si>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</si>
  <si>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</si>
  <si>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</si>
  <si>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</si>
  <si>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</si>
  <si>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</si>
  <si>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</si>
  <si>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</si>
  <si>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</si>
  <si>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</si>
  <si>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</si>
  <si>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</si>
  <si>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</si>
  <si>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</si>
  <si>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</si>
  <si>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</si>
  <si>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</si>
  <si>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</si>
  <si>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</si>
  <si>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</si>
  <si>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</si>
  <si>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</si>
  <si>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</si>
  <si>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</si>
  <si>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</si>
  <si>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</si>
  <si>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</si>
  <si>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</si>
  <si>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</si>
  <si>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</si>
  <si>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</si>
  <si>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</si>
  <si>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</si>
  <si>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</si>
  <si>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</si>
  <si>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</si>
  <si>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</si>
  <si>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</si>
  <si>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</si>
  <si>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</si>
  <si>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</si>
  <si>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</si>
  <si>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</si>
  <si>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</si>
  <si>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</si>
  <si>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</si>
  <si>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</si>
  <si>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</si>
  <si>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</si>
  <si>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</si>
  <si>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</si>
  <si>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</si>
  <si>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</si>
  <si>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</si>
  <si>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</si>
  <si>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</si>
  <si>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</si>
  <si>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</si>
  <si>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</si>
  <si>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</si>
  <si>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</si>
  <si>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</si>
  <si>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</si>
  <si>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</si>
  <si>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</si>
  <si>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</si>
  <si>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</si>
  <si>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</si>
  <si>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</si>
  <si>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</si>
  <si>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</si>
  <si>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</si>
  <si>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</si>
  <si>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</si>
  <si>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</si>
  <si>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</si>
  <si>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</si>
  <si>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</si>
  <si>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</si>
  <si>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</si>
  <si>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</si>
  <si>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</si>
  <si>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</si>
  <si>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</si>
  <si>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</si>
  <si>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</si>
  <si>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</si>
  <si>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</si>
  <si>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</si>
  <si>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</si>
  <si>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</si>
  <si>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</si>
  <si>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</si>
  <si>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</si>
  <si>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</si>
  <si>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</si>
  <si>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</si>
  <si>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</si>
  <si>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</si>
  <si>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</si>
  <si>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</si>
  <si>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</si>
  <si>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</si>
  <si>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</si>
  <si>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</si>
  <si>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</si>
  <si>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</si>
  <si>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</si>
  <si>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</si>
  <si>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</si>
  <si>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</si>
  <si>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</si>
  <si>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</si>
  <si>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</si>
  <si>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</si>
  <si>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</si>
  <si>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</si>
  <si>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</si>
  <si>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</si>
  <si>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</si>
  <si>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</si>
  <si>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</si>
  <si>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</si>
  <si>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</si>
  <si>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</si>
  <si>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</si>
  <si>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</si>
  <si>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</si>
  <si>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</si>
  <si>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</si>
  <si>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</si>
  <si>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</si>
  <si>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</si>
  <si>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</si>
  <si>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</si>
  <si>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</si>
  <si>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</si>
  <si>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</si>
  <si>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</si>
  <si>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</si>
  <si>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</si>
  <si>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</si>
  <si>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</si>
  <si>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</si>
  <si>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</si>
  <si>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</si>
  <si>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</si>
  <si>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</si>
  <si>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</si>
  <si>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</si>
  <si>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</si>
  <si>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</si>
  <si>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</si>
  <si>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</si>
  <si>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</si>
  <si>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</si>
  <si>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</si>
  <si>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</si>
  <si>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</si>
  <si>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</si>
  <si>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</si>
  <si>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</si>
  <si>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</si>
  <si>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</si>
  <si>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</si>
  <si>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</si>
  <si>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</si>
  <si>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</si>
  <si>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</si>
  <si>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</si>
  <si>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</si>
  <si>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</si>
  <si>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</si>
  <si>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</si>
  <si>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</si>
  <si>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</si>
  <si>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</si>
  <si>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</si>
  <si>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</si>
  <si>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</si>
  <si>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</si>
  <si>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</si>
  <si>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</si>
  <si>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</si>
  <si>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</si>
  <si>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</si>
  <si>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</si>
  <si>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</si>
  <si>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</si>
  <si>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</si>
  <si>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</si>
  <si>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</si>
  <si>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</si>
  <si>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</si>
  <si>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</si>
  <si>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</si>
  <si>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</si>
  <si>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</si>
  <si>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</si>
  <si>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</si>
  <si>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</si>
  <si>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</si>
  <si>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</si>
  <si>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</si>
  <si>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</si>
  <si>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</si>
  <si>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</si>
  <si>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</si>
  <si>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</si>
  <si>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</si>
  <si>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</si>
  <si>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</si>
  <si>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</si>
  <si>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</si>
  <si>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</si>
  <si>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</si>
  <si>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</si>
  <si>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</si>
  <si>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</si>
  <si>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</si>
  <si>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</si>
  <si>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</si>
  <si>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</si>
  <si>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</si>
  <si>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</si>
  <si>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</si>
  <si>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</si>
  <si>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</si>
  <si>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</si>
  <si>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</si>
  <si>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</si>
  <si>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</si>
  <si>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</si>
  <si>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</si>
  <si>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</si>
  <si>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</si>
  <si>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</si>
  <si>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</si>
  <si>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</si>
  <si>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</si>
  <si>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</si>
  <si>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</si>
  <si>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</si>
  <si>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</si>
  <si>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</si>
  <si>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</si>
  <si>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</si>
  <si>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</si>
  <si>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</si>
  <si>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</si>
  <si>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</si>
  <si>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</si>
  <si>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</si>
  <si>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</si>
  <si>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</si>
  <si>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</si>
  <si>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</si>
  <si>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</si>
  <si>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</si>
  <si>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</si>
  <si>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</si>
  <si>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</si>
  <si>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</si>
  <si>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</si>
  <si>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</si>
  <si>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</si>
  <si>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</si>
  <si>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</si>
  <si>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</si>
  <si>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</si>
  <si>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</si>
  <si>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</si>
  <si>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</si>
  <si>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</si>
  <si>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</si>
  <si>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</si>
  <si>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</si>
  <si>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</si>
  <si>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</si>
  <si>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</si>
  <si>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</si>
  <si>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</si>
  <si>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</si>
  <si>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</si>
  <si>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</si>
  <si>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</si>
  <si>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</si>
  <si>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</si>
  <si>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</si>
  <si>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</si>
  <si>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</si>
  <si>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</si>
  <si>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</si>
  <si>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</si>
  <si>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</si>
  <si>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</si>
  <si>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</si>
  <si>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</si>
  <si>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</si>
  <si>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</si>
  <si>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</si>
  <si>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</si>
  <si>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</si>
  <si>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</si>
  <si>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</si>
  <si>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</si>
  <si>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</si>
  <si>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</si>
  <si>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</si>
  <si>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</si>
  <si>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</si>
  <si>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</si>
  <si>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</si>
  <si>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</si>
  <si>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</si>
  <si>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</si>
  <si>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</si>
  <si>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</si>
  <si>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</si>
  <si>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</si>
  <si>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</si>
  <si>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</si>
  <si>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</si>
  <si>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</si>
  <si>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</si>
  <si>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</si>
  <si>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</si>
  <si>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</si>
  <si>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</si>
  <si>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</si>
  <si>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</si>
  <si>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</si>
  <si>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</si>
  <si>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</si>
  <si>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</si>
  <si>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</si>
  <si>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</si>
  <si>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</si>
  <si>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</si>
  <si>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</si>
  <si>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</si>
  <si>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</si>
  <si>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</si>
  <si>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</si>
  <si>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</si>
  <si>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</si>
  <si>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</si>
  <si>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</si>
  <si>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</si>
  <si>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</si>
  <si>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</si>
  <si>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</si>
  <si>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</si>
  <si>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</si>
  <si>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</si>
  <si>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</si>
  <si>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</si>
  <si>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</si>
  <si>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</si>
  <si>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</si>
  <si>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</si>
  <si>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</si>
  <si>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</si>
  <si>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</si>
  <si>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</si>
  <si>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</si>
  <si>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</si>
  <si>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</si>
  <si>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</si>
  <si>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</si>
  <si>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</si>
  <si>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</si>
  <si>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</si>
  <si>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</si>
  <si>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</si>
  <si>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</si>
  <si>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</si>
  <si>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</si>
  <si>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</si>
  <si>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</si>
  <si>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</si>
  <si>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</si>
  <si>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</si>
  <si>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</si>
  <si>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</si>
  <si>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</si>
  <si>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</si>
  <si>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</si>
  <si>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</si>
  <si>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</si>
  <si>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</si>
  <si>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</si>
  <si>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</si>
  <si>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</si>
  <si>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</si>
  <si>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</si>
  <si>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</si>
  <si>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</si>
  <si>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</si>
  <si>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</si>
  <si>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</si>
  <si>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</si>
  <si>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</si>
  <si>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</si>
  <si>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</si>
  <si>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</si>
  <si>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</si>
  <si>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</si>
  <si>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</si>
  <si>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</si>
  <si>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</si>
  <si>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</si>
  <si>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</si>
  <si>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</si>
  <si>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</si>
  <si>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</si>
  <si>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</si>
  <si>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</si>
  <si>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</si>
  <si>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</si>
  <si>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</si>
  <si>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</si>
  <si>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</si>
  <si>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</si>
  <si>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</si>
  <si>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</si>
  <si>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</si>
  <si>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</si>
  <si>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</si>
  <si>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</si>
  <si>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</si>
  <si>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</si>
  <si>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</si>
  <si>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</si>
  <si>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</si>
  <si>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</si>
  <si>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</si>
  <si>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</si>
  <si>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</si>
  <si>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</si>
  <si>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</si>
  <si>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</si>
  <si>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</si>
  <si>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</si>
  <si>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</si>
  <si>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</si>
  <si>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</si>
  <si>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</si>
  <si>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</si>
  <si>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</si>
  <si>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</si>
  <si>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</si>
  <si>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</si>
  <si>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</si>
  <si>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</si>
  <si>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</si>
  <si>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</si>
  <si>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</si>
  <si>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</si>
  <si>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</si>
  <si>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</si>
  <si>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</si>
  <si>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</si>
  <si>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</si>
  <si>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</si>
  <si>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</si>
  <si>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</si>
  <si>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</si>
  <si>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</si>
  <si>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</si>
  <si>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</si>
  <si>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</si>
  <si>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</si>
  <si>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</si>
  <si>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</si>
  <si>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</si>
  <si>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</si>
  <si>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</si>
  <si>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</si>
  <si>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</si>
  <si>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</si>
  <si>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</si>
  <si>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</si>
  <si>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</si>
  <si>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</si>
  <si>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</si>
  <si>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</si>
  <si>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</si>
  <si>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</si>
  <si>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</si>
  <si>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</si>
  <si>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</si>
  <si>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</si>
  <si>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</si>
  <si>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</si>
  <si>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</si>
  <si>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</si>
  <si>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</si>
  <si>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</si>
  <si>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</si>
  <si>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</si>
  <si>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</si>
  <si>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</si>
  <si>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</si>
  <si>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</si>
  <si>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</si>
  <si>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</si>
  <si>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</si>
  <si>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</si>
  <si>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</si>
  <si>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</si>
  <si>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</si>
  <si>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</si>
  <si>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</si>
  <si>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</si>
  <si>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</si>
  <si>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</si>
  <si>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</si>
  <si>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</si>
  <si>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</si>
  <si>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</si>
  <si>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</si>
  <si>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</si>
  <si>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</si>
  <si>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</si>
  <si>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</si>
  <si>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</si>
  <si>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</si>
  <si>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</si>
  <si>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</si>
  <si>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</si>
  <si>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</si>
  <si>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</si>
  <si>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</si>
  <si>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</si>
  <si>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</si>
  <si>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</si>
  <si>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</si>
  <si>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</si>
  <si>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</si>
  <si>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</si>
  <si>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</si>
  <si>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</si>
  <si>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</si>
  <si>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</si>
  <si>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</si>
  <si>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</si>
  <si>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</si>
  <si>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</si>
  <si>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</si>
  <si>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</si>
  <si>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</si>
  <si>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</si>
  <si>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</si>
  <si>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</si>
  <si>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</si>
  <si>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</si>
  <si>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</si>
  <si>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</si>
  <si>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</si>
  <si>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</si>
  <si>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</si>
  <si>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</si>
  <si>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</si>
  <si>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</si>
  <si>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</si>
  <si>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</si>
  <si>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</si>
  <si>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</si>
  <si>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</si>
  <si>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</si>
  <si>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</si>
  <si>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</si>
  <si>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</si>
  <si>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</si>
  <si>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</si>
  <si>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</si>
  <si>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</si>
  <si>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</si>
  <si>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</si>
  <si>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</si>
  <si>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</si>
  <si>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</si>
  <si>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</si>
  <si>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</si>
  <si>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</si>
  <si>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</si>
  <si>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</si>
  <si>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</si>
  <si>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</si>
  <si>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</si>
  <si>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</si>
  <si>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</si>
  <si>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</si>
  <si>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</si>
  <si>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</si>
  <si>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</si>
  <si>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</si>
  <si>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</si>
  <si>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</si>
  <si>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</si>
  <si>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</si>
  <si>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</si>
  <si>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</si>
  <si>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</si>
  <si>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</si>
  <si>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</si>
  <si>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</si>
  <si>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</si>
  <si>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</si>
  <si>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</si>
  <si>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</si>
  <si>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</si>
  <si>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</si>
  <si>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</si>
  <si>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</si>
  <si>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</si>
  <si>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</si>
  <si>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</si>
  <si>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</si>
  <si>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</si>
  <si>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</si>
  <si>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</si>
  <si>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</si>
  <si>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</si>
  <si>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</si>
  <si>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</si>
  <si>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</si>
  <si>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</si>
  <si>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</si>
  <si>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</si>
  <si>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</si>
  <si>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</si>
  <si>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</si>
  <si>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</si>
  <si>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</si>
  <si>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</si>
  <si>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</si>
  <si>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</si>
  <si>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</si>
  <si>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</si>
  <si>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</si>
  <si>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</si>
  <si>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</si>
  <si>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</si>
  <si>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</si>
  <si>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</si>
  <si>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</si>
  <si>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</si>
  <si>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</si>
  <si>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</si>
  <si>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</si>
  <si>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</si>
  <si>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</si>
  <si>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</si>
  <si>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</si>
  <si>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</si>
  <si>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</si>
  <si>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</si>
  <si>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</si>
  <si>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</si>
  <si>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</si>
  <si>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</si>
  <si>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</si>
  <si>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</si>
  <si>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</si>
  <si>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</si>
  <si>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</si>
  <si>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</si>
  <si>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</si>
  <si>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</si>
  <si>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</si>
  <si>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</si>
  <si>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</si>
  <si>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</si>
  <si>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</si>
  <si>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</si>
  <si>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</si>
  <si>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</si>
  <si>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</si>
  <si>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</si>
  <si>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</si>
  <si>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</si>
  <si>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</si>
  <si>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</si>
  <si>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</si>
  <si>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</si>
  <si>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</si>
  <si>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</si>
  <si>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</si>
  <si>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</si>
  <si>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</si>
  <si>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</si>
  <si>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</si>
  <si>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</si>
  <si>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</si>
  <si>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</si>
  <si>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</si>
  <si>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</si>
  <si>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</si>
  <si>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</si>
  <si>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</si>
  <si>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</si>
  <si>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</si>
  <si>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</si>
  <si>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</si>
  <si>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</si>
  <si>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</si>
  <si>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</si>
  <si>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</si>
  <si>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</si>
  <si>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</si>
  <si>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</si>
  <si>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</si>
  <si>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</si>
  <si>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</si>
  <si>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</si>
  <si>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</si>
  <si>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</si>
  <si>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</si>
  <si>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</si>
  <si>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</si>
  <si>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</si>
  <si>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</si>
  <si>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</si>
  <si>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</si>
  <si>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</si>
  <si>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</si>
  <si>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</si>
  <si>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</si>
  <si>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</si>
  <si>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</si>
  <si>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</si>
  <si>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</si>
  <si>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</si>
  <si>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</si>
  <si>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</si>
  <si>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</si>
  <si>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</si>
  <si>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</si>
  <si>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</si>
  <si>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</si>
  <si>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</si>
  <si>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</si>
  <si>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</si>
  <si>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</si>
  <si>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</si>
  <si>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</si>
  <si>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</si>
  <si>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</si>
  <si>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</si>
  <si>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</si>
  <si>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</si>
  <si>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</si>
  <si>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</si>
  <si>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</si>
  <si>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</si>
  <si>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</si>
  <si>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</si>
  <si>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</si>
  <si>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</si>
  <si>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</si>
  <si>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</si>
  <si>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</si>
  <si>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</si>
  <si>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</si>
  <si>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</si>
  <si>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</si>
  <si>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</si>
  <si>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</si>
  <si>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</si>
  <si>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</si>
  <si>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</si>
  <si>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</si>
  <si>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</si>
  <si>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</si>
  <si>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</si>
  <si>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</si>
  <si>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</si>
  <si>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</si>
  <si>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</si>
  <si>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</si>
  <si>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</si>
  <si>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</si>
  <si>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</si>
  <si>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</si>
  <si>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</si>
  <si>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</si>
  <si>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</si>
  <si>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</si>
  <si>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</si>
  <si>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</si>
  <si>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</si>
  <si>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</si>
  <si>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</si>
  <si>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</si>
  <si>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</si>
  <si>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</si>
  <si>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</si>
  <si>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</si>
  <si>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</si>
  <si>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</si>
  <si>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</si>
  <si>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</si>
  <si>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</si>
  <si>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</si>
  <si>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</si>
  <si>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</si>
  <si>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</si>
  <si>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</si>
  <si>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</si>
  <si>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</si>
  <si>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</si>
  <si>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</si>
  <si>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</si>
  <si>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</si>
  <si>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</si>
  <si>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</si>
  <si>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</si>
  <si>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</si>
  <si>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</si>
  <si>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</si>
  <si>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</si>
  <si>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</si>
  <si>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</si>
  <si>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</si>
  <si>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</si>
  <si>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</si>
  <si>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</si>
  <si>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</si>
  <si>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</si>
  <si>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</si>
  <si>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</si>
  <si>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</si>
  <si>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</si>
  <si>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</si>
  <si>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</si>
  <si>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</si>
  <si>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</si>
  <si>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</si>
  <si>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</si>
  <si>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</si>
  <si>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</si>
  <si>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</si>
  <si>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</si>
  <si>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</si>
  <si>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</si>
  <si>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</si>
  <si>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</si>
  <si>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</si>
  <si>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</si>
  <si>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</si>
  <si>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</si>
  <si>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</si>
  <si>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</si>
  <si>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</si>
  <si>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</si>
  <si>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</si>
  <si>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</si>
  <si>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</si>
  <si>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</si>
  <si>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</si>
  <si>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</si>
  <si>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</si>
  <si>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</si>
  <si>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</si>
  <si>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</si>
  <si>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</si>
  <si>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</si>
  <si>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</si>
  <si>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</si>
  <si>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</si>
  <si>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</si>
  <si>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</si>
  <si>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</si>
  <si>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</si>
  <si>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</si>
  <si>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</si>
  <si>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</si>
  <si>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</si>
  <si>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</si>
  <si>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</si>
  <si>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</si>
  <si>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</si>
  <si>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</si>
  <si>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</si>
  <si>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</si>
  <si>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</si>
  <si>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</si>
  <si>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</si>
  <si>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</si>
  <si>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</si>
  <si>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</si>
  <si>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</si>
  <si>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</si>
  <si>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</si>
  <si>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</si>
  <si>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</si>
  <si>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</si>
  <si>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</si>
  <si>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</si>
  <si>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</si>
  <si>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</si>
  <si>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</si>
  <si>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</si>
  <si>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</si>
  <si>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</si>
  <si>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</si>
  <si>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</si>
  <si>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</si>
  <si>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</si>
  <si>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</si>
  <si>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</si>
  <si>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</si>
  <si>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</si>
  <si>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</si>
  <si>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</si>
  <si>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</si>
  <si>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</si>
  <si>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</si>
  <si>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</si>
  <si>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</si>
  <si>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</si>
  <si>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</si>
  <si>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</si>
  <si>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</si>
  <si>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</si>
  <si>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</si>
  <si>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</si>
  <si>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</si>
  <si>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</si>
  <si>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</si>
  <si>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</si>
  <si>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</si>
  <si>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</si>
  <si>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</si>
  <si>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</si>
  <si>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</si>
  <si>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</si>
  <si>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</si>
  <si>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</si>
  <si>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</si>
  <si>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</si>
  <si>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</si>
  <si>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</si>
  <si>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</si>
  <si>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</si>
  <si>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</si>
  <si>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</si>
  <si>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</si>
  <si>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</si>
  <si>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</si>
  <si>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</si>
  <si>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</si>
  <si>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</si>
  <si>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</si>
  <si>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</si>
  <si>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</si>
  <si>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</si>
  <si>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</si>
  <si>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</si>
  <si>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</si>
  <si>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</si>
  <si>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</si>
  <si>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</si>
  <si>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</si>
  <si>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</si>
  <si>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</si>
  <si>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</si>
  <si>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</si>
  <si>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</si>
  <si>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</si>
  <si>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</si>
  <si>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</si>
  <si>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</si>
  <si>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</si>
  <si>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</si>
  <si>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</si>
  <si>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</si>
  <si>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</si>
  <si>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</si>
  <si>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</si>
  <si>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</si>
  <si>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</si>
  <si>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</si>
  <si>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</si>
  <si>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</si>
  <si>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</si>
  <si>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</si>
  <si>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</si>
  <si>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</si>
  <si>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</si>
  <si>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</si>
  <si>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</si>
  <si>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</si>
  <si>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</si>
  <si>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</si>
  <si>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</si>
  <si>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</si>
  <si>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</si>
  <si>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</si>
  <si>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</si>
  <si>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</si>
  <si>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</si>
  <si>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</si>
  <si>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</si>
  <si>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</si>
  <si>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</si>
  <si>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</si>
  <si>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</si>
  <si>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</si>
  <si>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</si>
  <si>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</si>
  <si>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</si>
  <si>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</si>
  <si>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</si>
  <si>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</si>
  <si>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</si>
  <si>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</si>
  <si>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</si>
  <si>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</si>
  <si>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</si>
  <si>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</si>
  <si>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</si>
  <si>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</si>
  <si>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</si>
  <si>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</si>
  <si>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</si>
  <si>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</si>
  <si>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</si>
  <si>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</si>
  <si>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</si>
  <si>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</si>
  <si>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</si>
  <si>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</si>
  <si>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</si>
  <si>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</si>
  <si>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</si>
  <si>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</si>
  <si>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</si>
  <si>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</si>
  <si>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</si>
  <si>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</si>
  <si>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</si>
  <si>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</si>
  <si>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</si>
  <si>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</si>
  <si>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</si>
  <si>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</si>
  <si>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</si>
  <si>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</si>
  <si>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</si>
  <si>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</si>
  <si>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</si>
  <si>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</si>
  <si>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</si>
  <si>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</si>
  <si>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</si>
  <si>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</si>
  <si>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</si>
  <si>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</si>
  <si>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</si>
  <si>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</si>
  <si>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</si>
  <si>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</si>
  <si>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</si>
  <si>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</si>
  <si>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</si>
  <si>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</si>
  <si>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</si>
  <si>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</si>
  <si>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</si>
  <si>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</si>
  <si>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</si>
  <si>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</si>
  <si>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</si>
  <si>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</si>
  <si>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</si>
  <si>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</si>
  <si>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</si>
  <si>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</si>
  <si>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</si>
  <si>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</si>
  <si>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</si>
  <si>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</si>
  <si>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</si>
  <si>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</si>
  <si>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</si>
  <si>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</si>
  <si>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</si>
  <si>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</si>
  <si>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</si>
  <si>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</si>
  <si>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</si>
  <si>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</si>
  <si>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</si>
  <si>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</si>
  <si>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</si>
  <si>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</si>
  <si>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</si>
  <si>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</si>
  <si>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</si>
  <si>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</si>
  <si>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</si>
  <si>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</si>
  <si>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</si>
  <si>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</si>
  <si>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</si>
  <si>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</si>
  <si>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</si>
  <si>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</si>
  <si>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</si>
  <si>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</si>
  <si>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</si>
  <si>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</si>
  <si>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</si>
  <si>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</si>
  <si>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</si>
  <si>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</si>
  <si>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</si>
  <si>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</si>
  <si>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</si>
  <si>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</si>
  <si>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</si>
  <si>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</si>
  <si>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</si>
  <si>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</si>
  <si>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</si>
  <si>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</si>
  <si>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</si>
  <si>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</si>
  <si>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</si>
  <si>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</si>
  <si>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</si>
  <si>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</si>
  <si>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</si>
  <si>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</si>
  <si>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</si>
  <si>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</si>
  <si>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</si>
  <si>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</si>
  <si>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</si>
  <si>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</si>
  <si>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</si>
  <si>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</si>
  <si>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</si>
  <si>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</si>
  <si>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</si>
  <si>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</si>
  <si>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</si>
  <si>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</si>
  <si>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</si>
  <si>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</si>
  <si>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</si>
  <si>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</si>
  <si>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</si>
  <si>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</si>
  <si>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</si>
  <si>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</si>
  <si>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</si>
  <si>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</si>
  <si>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</si>
  <si>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</si>
  <si>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</si>
  <si>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</si>
  <si>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</si>
  <si>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</si>
  <si>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</si>
  <si>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</si>
  <si>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</si>
  <si>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</si>
  <si>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</si>
  <si>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</si>
  <si>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</si>
  <si>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</si>
  <si>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</si>
  <si>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</si>
  <si>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</si>
  <si>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</si>
  <si>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</si>
  <si>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</si>
  <si>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</si>
  <si>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</si>
  <si>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</si>
  <si>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</si>
  <si>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</si>
  <si>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</si>
  <si>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</si>
  <si>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</si>
  <si>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</si>
  <si>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</si>
  <si>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</si>
  <si>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</si>
  <si>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</si>
  <si>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</si>
  <si>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</si>
  <si>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</si>
  <si>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</si>
  <si>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</si>
  <si>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</si>
  <si>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</si>
  <si>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</si>
  <si>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</si>
  <si>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</si>
  <si>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</si>
  <si>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</si>
  <si>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</si>
  <si>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</si>
  <si>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</si>
  <si>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</si>
  <si>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</si>
  <si>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</si>
  <si>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</si>
  <si>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</si>
  <si>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</si>
  <si>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</si>
  <si>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</si>
  <si>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</si>
  <si>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</si>
  <si>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</si>
  <si>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</si>
  <si>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</si>
  <si>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</si>
  <si>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</si>
  <si>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</si>
  <si>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</si>
  <si>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</si>
  <si>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</si>
  <si>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</si>
  <si>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</si>
  <si>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</si>
  <si>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</si>
  <si>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</si>
  <si>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</si>
  <si>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</si>
  <si>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</si>
  <si>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</si>
  <si>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</si>
  <si>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</si>
  <si>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</si>
  <si>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</si>
  <si>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</si>
  <si>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</si>
  <si>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</si>
  <si>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</si>
  <si>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</si>
  <si>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</si>
  <si>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</si>
  <si>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</si>
  <si>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</si>
  <si>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</si>
  <si>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</si>
  <si>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</si>
  <si>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</si>
  <si>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</si>
  <si>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</si>
  <si>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</si>
  <si>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</si>
  <si>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</si>
  <si>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</si>
  <si>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</si>
  <si>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</si>
  <si>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</si>
  <si>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</si>
  <si>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</si>
  <si>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</si>
  <si>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</si>
  <si>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</si>
  <si>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</si>
  <si>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</si>
  <si>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</si>
  <si>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</si>
  <si>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</si>
  <si>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</si>
  <si>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</si>
  <si>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</si>
  <si>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</si>
  <si>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</si>
  <si>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</si>
  <si>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</si>
  <si>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</si>
  <si>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</si>
  <si>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</si>
  <si>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</si>
  <si>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</si>
  <si>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</si>
  <si>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</si>
  <si>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</si>
  <si>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</si>
  <si>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</si>
  <si>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</si>
  <si>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</si>
  <si>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</si>
  <si>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</si>
  <si>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</si>
  <si>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</si>
  <si>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</si>
  <si>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</si>
  <si>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</si>
  <si>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</si>
  <si>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</si>
  <si>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</si>
  <si>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</si>
  <si>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</si>
  <si>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</si>
  <si>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</si>
  <si>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</si>
  <si>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</si>
  <si>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</si>
  <si>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</si>
  <si>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</si>
  <si>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</si>
  <si>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</si>
  <si>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</si>
  <si>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</si>
  <si>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</si>
  <si>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</si>
  <si>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</si>
  <si>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</si>
  <si>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</si>
  <si>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</si>
  <si>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</si>
  <si>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</si>
  <si>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</si>
  <si>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</si>
  <si>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</si>
  <si>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</si>
  <si>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</si>
  <si>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</si>
  <si>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</si>
  <si>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</si>
  <si>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</si>
  <si>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</si>
  <si>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</si>
  <si>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</si>
  <si>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</si>
  <si>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</si>
  <si>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</si>
  <si>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</si>
  <si>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</si>
  <si>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</si>
  <si>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</si>
  <si>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</si>
  <si>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</si>
  <si>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</si>
  <si>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</si>
  <si>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</si>
  <si>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</si>
  <si>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</si>
  <si>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</si>
  <si>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</si>
  <si>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</si>
  <si>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</si>
  <si>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</si>
  <si>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</si>
  <si>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</si>
  <si>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</si>
  <si>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</si>
  <si>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</si>
  <si>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</si>
  <si>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</si>
  <si>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</si>
  <si>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</si>
  <si>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</si>
  <si>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</si>
  <si>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</si>
  <si>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</si>
  <si>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</si>
  <si>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</si>
  <si>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</si>
  <si>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</si>
  <si>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</si>
  <si>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</si>
  <si>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</si>
  <si>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</si>
  <si>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</si>
  <si>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</si>
  <si>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</si>
  <si>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</si>
  <si>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</si>
  <si>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</si>
  <si>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</si>
  <si>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</si>
  <si>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</si>
  <si>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</si>
  <si>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</si>
  <si>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</si>
  <si>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</si>
  <si>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</si>
  <si>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</si>
  <si>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</si>
  <si>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</si>
  <si>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</si>
  <si>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</si>
  <si>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</si>
  <si>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</si>
  <si>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</si>
  <si>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</si>
  <si>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</si>
  <si>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</si>
  <si>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</si>
  <si>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</si>
  <si>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</si>
  <si>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</si>
  <si>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</si>
  <si>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</si>
  <si>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</si>
  <si>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</si>
  <si>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</si>
  <si>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</si>
  <si>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</si>
  <si>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</si>
  <si>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</si>
  <si>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</si>
  <si>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</si>
  <si>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</si>
  <si>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</si>
  <si>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</si>
  <si>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</si>
  <si>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</si>
  <si>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</si>
  <si>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</si>
  <si>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</si>
  <si>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</si>
  <si>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</si>
  <si>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</si>
  <si>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</si>
  <si>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</si>
  <si>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</si>
  <si>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</si>
  <si>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</si>
  <si>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</si>
  <si>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</si>
  <si>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</si>
  <si>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</si>
  <si>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</si>
  <si>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</si>
  <si>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</si>
  <si>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</si>
  <si>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</si>
  <si>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</si>
  <si>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</si>
  <si>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</si>
  <si>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</si>
  <si>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</si>
  <si>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</si>
  <si>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</si>
  <si>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</si>
  <si>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</si>
  <si>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</si>
  <si>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</si>
  <si>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</si>
  <si>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</si>
  <si>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</si>
  <si>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</si>
  <si>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</si>
  <si>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</si>
  <si>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</si>
  <si>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</si>
  <si>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</si>
  <si>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</si>
  <si>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</si>
  <si>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</si>
  <si>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</si>
  <si>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</si>
  <si>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</si>
  <si>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</si>
  <si>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</si>
  <si>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</si>
  <si>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</si>
  <si>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</si>
  <si>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</si>
  <si>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</si>
  <si>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</si>
  <si>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</si>
  <si>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</si>
  <si>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</si>
  <si>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</si>
  <si>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</si>
  <si>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</si>
  <si>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</si>
  <si>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</si>
  <si>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</si>
  <si>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</si>
  <si>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</si>
  <si>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</si>
  <si>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</si>
  <si>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</si>
  <si>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</si>
  <si>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</si>
  <si>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</si>
  <si>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</si>
  <si>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</si>
  <si>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</si>
  <si>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</si>
  <si>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</si>
  <si>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</si>
  <si>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</si>
  <si>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</si>
  <si>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</si>
  <si>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</si>
  <si>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</si>
  <si>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</si>
  <si>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</si>
  <si>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</si>
  <si>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</si>
  <si>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</si>
  <si>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</si>
  <si>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</si>
  <si>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</si>
  <si>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</si>
  <si>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</si>
  <si>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</si>
  <si>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</si>
  <si>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</si>
  <si>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</si>
  <si>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</si>
  <si>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</si>
  <si>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</si>
  <si>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</si>
  <si>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</si>
  <si>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</si>
  <si>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</si>
  <si>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</si>
  <si>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</si>
  <si>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</si>
  <si>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</si>
  <si>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</si>
  <si>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</si>
  <si>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</si>
  <si>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</si>
  <si>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</si>
  <si>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</si>
  <si>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</si>
  <si>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</si>
  <si>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</si>
  <si>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</si>
  <si>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</si>
  <si>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</si>
  <si>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</si>
  <si>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</si>
  <si>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</si>
  <si>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</si>
  <si>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</si>
  <si>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</si>
  <si>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</si>
  <si>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</si>
  <si>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</si>
  <si>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</si>
  <si>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</si>
  <si>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</si>
  <si>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</si>
  <si>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</si>
  <si>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</si>
  <si>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</si>
  <si>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</si>
  <si>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</si>
  <si>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</si>
  <si>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</si>
  <si>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</si>
  <si>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</si>
  <si>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</si>
  <si>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</si>
  <si>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</si>
  <si>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</si>
  <si>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</si>
  <si>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</si>
  <si>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</si>
  <si>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</si>
  <si>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</si>
  <si>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</si>
  <si>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</si>
  <si>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</si>
  <si>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</si>
  <si>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</si>
  <si>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</si>
  <si>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</si>
  <si>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</si>
  <si>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</si>
  <si>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</si>
  <si>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</si>
  <si>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</si>
  <si>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</si>
  <si>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</si>
  <si>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</si>
  <si>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</si>
  <si>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</si>
  <si>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</si>
  <si>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</si>
  <si>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</si>
  <si>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</si>
  <si>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</si>
  <si>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</si>
  <si>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</si>
  <si>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</si>
  <si>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</si>
  <si>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</si>
  <si>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</si>
  <si>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</si>
  <si>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</si>
  <si>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</si>
  <si>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</si>
  <si>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</si>
  <si>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</si>
  <si>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</si>
  <si>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</si>
  <si>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</si>
  <si>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</si>
  <si>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</si>
  <si>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</si>
  <si>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</si>
  <si>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</si>
  <si>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</si>
  <si>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</si>
  <si>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</si>
  <si>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</si>
  <si>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</si>
  <si>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</si>
  <si>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</si>
  <si>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</si>
  <si>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</si>
  <si>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</si>
  <si>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</si>
  <si>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</si>
  <si>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</si>
  <si>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</si>
  <si>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</si>
  <si>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</si>
  <si>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</si>
  <si>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</si>
  <si>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</si>
  <si>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</si>
  <si>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</si>
  <si>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</si>
  <si>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</si>
  <si>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</si>
  <si>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</si>
  <si>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</si>
  <si>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</si>
  <si>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</si>
  <si>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</si>
  <si>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</si>
  <si>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</si>
  <si>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</si>
  <si>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</si>
  <si>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</si>
  <si>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</si>
  <si>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</si>
  <si>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</si>
  <si>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</si>
  <si>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</si>
  <si>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</si>
  <si>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</si>
  <si>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</si>
  <si>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</si>
  <si>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</si>
  <si>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</si>
  <si>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</si>
  <si>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</si>
  <si>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</si>
  <si>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</si>
  <si>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</si>
  <si>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</si>
  <si>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</si>
  <si>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</si>
  <si>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</si>
  <si>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</si>
  <si>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</si>
  <si>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</si>
  <si>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</si>
  <si>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</si>
  <si>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</si>
  <si>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</si>
  <si>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</si>
  <si>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</si>
  <si>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</si>
  <si>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</si>
  <si>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</si>
  <si>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</si>
  <si>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</si>
  <si>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</si>
  <si>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</si>
  <si>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</si>
  <si>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</si>
  <si>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</si>
  <si>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</si>
  <si>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</si>
  <si>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</si>
  <si>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</si>
  <si>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</si>
  <si>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</si>
  <si>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</si>
  <si>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</si>
  <si>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</si>
  <si>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</si>
  <si>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</si>
  <si>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</si>
  <si>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</si>
  <si>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</si>
  <si>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</si>
  <si>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</si>
  <si>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</si>
  <si>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</si>
  <si>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</si>
  <si>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</si>
  <si>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</si>
  <si>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</si>
  <si>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</si>
  <si>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</si>
  <si>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</si>
  <si>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</si>
  <si>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</si>
  <si>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</si>
  <si>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</si>
  <si>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</si>
  <si>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</si>
  <si>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</si>
  <si>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</si>
  <si>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</si>
  <si>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</si>
  <si>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</si>
  <si>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</si>
  <si>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</si>
  <si>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</si>
  <si>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</si>
  <si>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</si>
  <si>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</si>
  <si>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</si>
  <si>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</si>
  <si>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</si>
  <si>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</si>
  <si>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</si>
  <si>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</si>
  <si>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</si>
  <si>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</si>
  <si>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</si>
  <si>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</si>
  <si>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</si>
  <si>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</si>
  <si>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</si>
  <si>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</si>
  <si>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</si>
  <si>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</si>
  <si>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</si>
  <si>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</si>
  <si>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</si>
  <si>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</si>
  <si>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</si>
  <si>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</si>
  <si>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</si>
  <si>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</si>
  <si>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</si>
  <si>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</si>
  <si>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</si>
  <si>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</si>
  <si>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</si>
  <si>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</si>
  <si>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</si>
  <si>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</si>
  <si>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</si>
  <si>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</si>
  <si>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</si>
  <si>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</si>
  <si>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</si>
  <si>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</si>
  <si>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</si>
  <si>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</si>
  <si>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</si>
  <si>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</si>
  <si>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</si>
  <si>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</si>
  <si>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</si>
  <si>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</si>
  <si>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</si>
  <si>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</si>
  <si>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</si>
  <si>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</si>
  <si>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</si>
  <si>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</si>
  <si>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</si>
  <si>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</si>
  <si>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</si>
  <si>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</si>
  <si>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</si>
  <si>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</si>
  <si>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</si>
  <si>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</si>
  <si>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</si>
  <si>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</si>
  <si>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</si>
  <si>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</si>
  <si>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</si>
  <si>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</si>
  <si>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</si>
  <si>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</si>
  <si>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</si>
  <si>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</si>
  <si>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</si>
  <si>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</si>
  <si>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</si>
  <si>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</si>
  <si>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</si>
  <si>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</si>
  <si>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</si>
  <si>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</si>
  <si>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</si>
  <si>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</si>
  <si>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</si>
  <si>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</si>
  <si>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</si>
  <si>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</si>
  <si>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</si>
  <si>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</si>
  <si>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</si>
  <si>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</si>
  <si>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</si>
  <si>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</si>
  <si>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</si>
  <si>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</si>
  <si>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</si>
  <si>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</si>
  <si>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</si>
  <si>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</si>
  <si>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</si>
  <si>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</si>
  <si>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</si>
  <si>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</si>
  <si>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</si>
  <si>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</si>
  <si>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</si>
  <si>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</si>
  <si>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</si>
  <si>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</si>
  <si>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</si>
  <si>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</si>
  <si>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</si>
  <si>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</si>
  <si>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</si>
  <si>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</si>
  <si>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</si>
  <si>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</si>
  <si>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</si>
  <si>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</si>
  <si>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</si>
  <si>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</si>
  <si>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</si>
  <si>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</si>
  <si>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</si>
  <si>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</si>
  <si>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</si>
  <si>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</si>
  <si>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</si>
  <si>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</si>
  <si>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</si>
  <si>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</si>
  <si>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</si>
  <si>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</si>
  <si>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</si>
  <si>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</si>
  <si>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</si>
  <si>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</si>
  <si>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</si>
  <si>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</si>
  <si>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</si>
  <si>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</si>
  <si>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</si>
  <si>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</si>
  <si>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</si>
  <si>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</si>
  <si>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</si>
  <si>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</si>
  <si>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</si>
  <si>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</si>
  <si>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</si>
  <si>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</si>
  <si>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</si>
  <si>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</si>
  <si>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</si>
  <si>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</si>
  <si>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</si>
  <si>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</si>
  <si>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</si>
  <si>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</si>
  <si>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</si>
  <si>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</si>
  <si>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</si>
  <si>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</si>
  <si>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</si>
  <si>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</si>
  <si>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</si>
  <si>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</si>
  <si>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</si>
  <si>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</si>
  <si>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</si>
  <si>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</si>
  <si>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</si>
  <si>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</si>
  <si>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</si>
  <si>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</si>
  <si>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</si>
  <si>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</si>
  <si>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</si>
  <si>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</si>
  <si>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</si>
  <si>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</si>
  <si>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</si>
  <si>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</si>
  <si>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</si>
  <si>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</si>
  <si>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</si>
  <si>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</si>
  <si>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</si>
  <si>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</si>
  <si>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</si>
  <si>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</si>
  <si>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</si>
  <si>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</si>
  <si>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</si>
  <si>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</si>
  <si>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</si>
  <si>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</si>
  <si>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</si>
  <si>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</si>
  <si>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</si>
  <si>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</si>
  <si>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</si>
  <si>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</si>
  <si>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</si>
  <si>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</si>
  <si>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</si>
  <si>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</si>
  <si>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</si>
  <si>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</si>
  <si>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</si>
  <si>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</si>
  <si>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</si>
  <si>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</si>
  <si>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</si>
  <si>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</si>
  <si>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</si>
  <si>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</si>
  <si>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</si>
  <si>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</si>
  <si>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</si>
  <si>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</si>
  <si>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</si>
  <si>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</si>
  <si>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</si>
  <si>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</si>
  <si>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</si>
  <si>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</si>
  <si>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</si>
  <si>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</si>
  <si>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</si>
  <si>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</si>
  <si>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</si>
  <si>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</si>
  <si>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</si>
  <si>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</si>
  <si>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</si>
  <si>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</si>
  <si>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</si>
  <si>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</si>
  <si>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</si>
  <si>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</si>
  <si>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</si>
  <si>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</si>
  <si>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</si>
  <si>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</si>
  <si>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</si>
  <si>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</si>
  <si>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</si>
  <si>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</si>
  <si>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</si>
  <si>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</si>
  <si>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</si>
  <si>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</si>
  <si>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</si>
  <si>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</si>
  <si>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</si>
  <si>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</si>
  <si>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</si>
  <si>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</si>
  <si>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</si>
  <si>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</si>
  <si>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</si>
  <si>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</si>
  <si>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</si>
  <si>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</si>
  <si>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</si>
  <si>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</si>
  <si>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</si>
  <si>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</si>
  <si>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</si>
  <si>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</si>
  <si>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</si>
  <si>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</si>
  <si>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</si>
  <si>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</si>
  <si>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</si>
  <si>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</si>
  <si>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</si>
  <si>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</si>
  <si>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</si>
  <si>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</si>
  <si>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</si>
  <si>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</si>
  <si>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</si>
  <si>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</si>
  <si>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</si>
  <si>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</si>
  <si>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</si>
  <si>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</si>
  <si>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</si>
  <si>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</si>
  <si>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</si>
  <si>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</si>
  <si>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</si>
  <si>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</si>
  <si>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</si>
  <si>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</si>
  <si>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</si>
  <si>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</si>
  <si>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</si>
  <si>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</si>
  <si>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</si>
  <si>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</si>
  <si>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</si>
  <si>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</si>
  <si>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</si>
  <si>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</si>
  <si>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</si>
  <si>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</si>
  <si>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</si>
  <si>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</si>
  <si>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</si>
  <si>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</si>
  <si>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</si>
  <si>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</si>
  <si>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</si>
  <si>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</si>
  <si>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</si>
  <si>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</si>
  <si>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</si>
  <si>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</si>
  <si>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</si>
  <si>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</si>
  <si>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</si>
  <si>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</si>
  <si>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</si>
  <si>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</si>
  <si>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</si>
  <si>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</si>
  <si>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</si>
  <si>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</si>
  <si>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</si>
  <si>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</si>
  <si>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</si>
  <si>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</si>
  <si>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</si>
  <si>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</si>
  <si>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</si>
  <si>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</si>
  <si>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</si>
  <si>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</si>
  <si>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</si>
  <si>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</si>
  <si>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</si>
  <si>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</si>
  <si>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</si>
  <si>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</si>
  <si>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</si>
  <si>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</si>
  <si>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</si>
  <si>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</si>
  <si>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</si>
  <si>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</si>
  <si>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</si>
  <si>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</si>
  <si>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</si>
  <si>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</si>
  <si>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</si>
  <si>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</si>
  <si>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</si>
  <si>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</si>
  <si>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</si>
  <si>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</si>
  <si>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</si>
  <si>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</si>
  <si>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</si>
  <si>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</si>
  <si>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</si>
  <si>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</si>
  <si>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</si>
  <si>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</si>
  <si>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</si>
  <si>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</si>
  <si>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</si>
  <si>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</si>
  <si>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</si>
  <si>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</si>
  <si>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</si>
  <si>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</si>
  <si>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</si>
  <si>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</si>
  <si>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</si>
  <si>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</si>
  <si>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</si>
  <si>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</si>
  <si>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</si>
  <si>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</si>
  <si>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</si>
  <si>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</si>
  <si>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</si>
  <si>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</si>
  <si>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</si>
  <si>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</si>
  <si>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</si>
  <si>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</si>
  <si>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</si>
  <si>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</si>
  <si>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</si>
  <si>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</si>
  <si>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</si>
  <si>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</si>
  <si>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</si>
  <si>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</si>
  <si>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</si>
  <si>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</si>
  <si>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</si>
  <si>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</si>
  <si>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</si>
  <si>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</si>
  <si>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</si>
  <si>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</si>
  <si>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</si>
  <si>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</si>
  <si>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</si>
  <si>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</si>
  <si>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</si>
  <si>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</si>
  <si>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</si>
  <si>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</si>
  <si>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</si>
  <si>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</si>
  <si>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</si>
  <si>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</si>
  <si>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</si>
  <si>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</si>
  <si>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</si>
  <si>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</si>
  <si>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</si>
  <si>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</si>
  <si>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</si>
  <si>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</si>
  <si>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</si>
  <si>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</si>
  <si>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</si>
  <si>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</si>
  <si>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</si>
  <si>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</si>
  <si>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</si>
  <si>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</si>
  <si>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</si>
  <si>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</si>
  <si>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</si>
  <si>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</si>
  <si>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</si>
  <si>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</si>
  <si>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</si>
  <si>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</si>
  <si>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</si>
  <si>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</si>
  <si>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</si>
  <si>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</si>
  <si>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</si>
  <si>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</si>
  <si>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</si>
  <si>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</si>
  <si>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</si>
  <si>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</si>
  <si>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</si>
  <si>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</si>
  <si>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</si>
  <si>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</si>
  <si>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</si>
  <si>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</si>
  <si>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</si>
  <si>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</si>
  <si>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</si>
  <si>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</si>
  <si>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</si>
  <si>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</si>
  <si>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</si>
  <si>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</si>
  <si>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</si>
  <si>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</si>
  <si>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</si>
  <si>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</si>
  <si>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</si>
  <si>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</si>
  <si>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</si>
  <si>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</si>
  <si>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</si>
  <si>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</si>
  <si>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</si>
  <si>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</si>
  <si>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</si>
  <si>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</si>
  <si>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</si>
  <si>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</si>
  <si>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</si>
  <si>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</si>
  <si>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</si>
  <si>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</si>
  <si>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</si>
  <si>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</si>
  <si>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</si>
  <si>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</si>
  <si>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</si>
  <si>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</si>
  <si>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</si>
  <si>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</si>
  <si>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</si>
  <si>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</si>
  <si>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</si>
  <si>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</si>
  <si>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</si>
  <si>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</si>
  <si>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</si>
  <si>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</si>
  <si>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</si>
  <si>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</si>
  <si>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</si>
  <si>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</si>
  <si>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</si>
  <si>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</si>
  <si>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</si>
  <si>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</si>
  <si>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</si>
  <si>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</si>
  <si>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</si>
  <si>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</si>
  <si>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</si>
  <si>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</si>
  <si>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</si>
  <si>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</si>
  <si>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</si>
  <si>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</si>
  <si>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</si>
  <si>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</si>
  <si>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</si>
  <si>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</si>
  <si>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</si>
  <si>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</si>
  <si>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</si>
  <si>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</si>
  <si>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</si>
  <si>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</si>
  <si>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</si>
  <si>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</si>
  <si>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</si>
  <si>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</si>
  <si>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</si>
  <si>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</si>
  <si>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</si>
  <si>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</si>
  <si>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</si>
  <si>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</si>
  <si>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</si>
  <si>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</si>
  <si>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</si>
  <si>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</si>
  <si>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</si>
  <si>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</si>
  <si>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</si>
  <si>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</si>
  <si>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</si>
  <si>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</si>
  <si>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</si>
  <si>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</si>
  <si>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</si>
  <si>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</si>
  <si>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</si>
  <si>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</si>
  <si>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</si>
  <si>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</si>
  <si>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</si>
  <si>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</si>
  <si>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</si>
  <si>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</si>
  <si>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</si>
  <si>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</si>
  <si>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</si>
  <si>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</si>
  <si>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</si>
  <si>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</si>
  <si>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</si>
  <si>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</si>
  <si>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</si>
  <si>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</si>
  <si>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</si>
  <si>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</si>
  <si>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</si>
  <si>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</si>
  <si>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</si>
  <si>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</si>
  <si>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</si>
  <si>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</si>
  <si>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</si>
  <si>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</si>
  <si>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</si>
  <si>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</si>
  <si>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</si>
  <si>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</si>
  <si>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</si>
  <si>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</si>
  <si>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</si>
  <si>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</si>
  <si>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</si>
  <si>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</si>
  <si>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</si>
  <si>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</si>
  <si>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</si>
  <si>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</si>
  <si>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</si>
  <si>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</si>
  <si>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</si>
  <si>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</si>
  <si>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</si>
  <si>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</si>
  <si>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</si>
  <si>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</si>
  <si>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</si>
  <si>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</si>
  <si>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</si>
  <si>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</si>
  <si>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</si>
  <si>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</si>
  <si>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</si>
  <si>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</si>
  <si>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</si>
  <si>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</si>
  <si>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</si>
  <si>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</si>
  <si>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</si>
  <si>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</si>
  <si>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</si>
  <si>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</si>
  <si>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</si>
  <si>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</si>
  <si>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</si>
  <si>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</si>
  <si>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</si>
  <si>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</si>
  <si>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</si>
  <si>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</si>
  <si>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</si>
  <si>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</si>
  <si>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</si>
  <si>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</si>
  <si>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</si>
  <si>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</si>
  <si>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</si>
  <si>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</si>
  <si>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</si>
  <si>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</si>
  <si>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</si>
  <si>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</si>
  <si>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</si>
  <si>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</si>
  <si>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</si>
  <si>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</si>
  <si>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</si>
  <si>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</si>
  <si>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</si>
  <si>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</si>
  <si>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</si>
  <si>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</si>
  <si>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</si>
  <si>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</si>
  <si>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</si>
  <si>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</si>
  <si>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</si>
  <si>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</si>
  <si>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</si>
  <si>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</si>
  <si>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</si>
  <si>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</si>
  <si>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</si>
  <si>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</si>
  <si>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</si>
  <si>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</si>
  <si>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</si>
  <si>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</si>
  <si>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</si>
  <si>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</si>
  <si>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</si>
  <si>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</si>
  <si>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</si>
  <si>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</si>
  <si>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</si>
  <si>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</si>
  <si>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</si>
  <si>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</si>
  <si>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</si>
  <si>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</si>
  <si>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</si>
  <si>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</si>
  <si>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</si>
  <si>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</si>
  <si>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</si>
  <si>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</si>
  <si>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</si>
  <si>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</si>
  <si>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</si>
  <si>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</si>
  <si>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</si>
  <si>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</si>
  <si>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</si>
  <si>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</si>
  <si>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</si>
  <si>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</si>
  <si>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</si>
  <si>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</si>
  <si>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</si>
  <si>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</si>
  <si>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</si>
  <si>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</si>
  <si>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</si>
  <si>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</si>
  <si>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</si>
  <si>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</si>
  <si>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</si>
  <si>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</si>
  <si>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</si>
  <si>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</si>
  <si>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</si>
  <si>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</si>
  <si>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</si>
  <si>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</si>
  <si>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</si>
  <si>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</si>
  <si>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</si>
  <si>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</si>
  <si>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</si>
  <si>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</si>
  <si>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</si>
  <si>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</si>
  <si>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</si>
  <si>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</si>
  <si>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</si>
  <si>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</si>
  <si>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</si>
  <si>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</si>
  <si>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</si>
  <si>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</si>
  <si>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</si>
  <si>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</si>
  <si>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</si>
  <si>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</si>
  <si>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</si>
  <si>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</si>
  <si>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</si>
  <si>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</si>
  <si>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</si>
  <si>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</si>
  <si>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</si>
  <si>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</si>
  <si>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</si>
  <si>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</si>
  <si>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</si>
  <si>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</si>
  <si>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</si>
  <si>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</si>
  <si>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</si>
  <si>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</si>
  <si>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</si>
  <si>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</si>
  <si>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</si>
  <si>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</si>
  <si>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</si>
  <si>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</si>
  <si>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</si>
  <si>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</si>
  <si>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</si>
  <si>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</si>
  <si>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</si>
  <si>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</si>
  <si>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</si>
  <si>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</si>
  <si>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</si>
  <si>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</si>
  <si>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</si>
  <si>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</si>
  <si>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</si>
  <si>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</si>
  <si>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</si>
  <si>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</si>
  <si>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</si>
  <si>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</si>
  <si>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</si>
  <si>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</si>
  <si>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</si>
  <si>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</si>
  <si>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</si>
  <si>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</si>
  <si>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</si>
  <si>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</si>
  <si>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</si>
  <si>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</si>
  <si>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</si>
  <si>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</si>
  <si>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</si>
  <si>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</si>
  <si>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</si>
  <si>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</si>
  <si>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</si>
  <si>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</si>
  <si>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</si>
  <si>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</si>
  <si>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</si>
  <si>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</si>
  <si>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</si>
  <si>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</si>
  <si>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</si>
  <si>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</si>
  <si>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</si>
  <si>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</si>
  <si>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</si>
  <si>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</si>
  <si>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</si>
  <si>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</si>
  <si>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</si>
  <si>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</si>
  <si>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</si>
  <si>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</si>
  <si>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</si>
  <si>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</si>
  <si>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</si>
  <si>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</si>
  <si>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</si>
  <si>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</si>
  <si>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</si>
  <si>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</si>
  <si>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</si>
  <si>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</si>
  <si>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</si>
  <si>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</si>
  <si>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</si>
  <si>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</si>
  <si>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</si>
  <si>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</si>
  <si>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</si>
  <si>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</si>
  <si>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</si>
  <si>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</si>
  <si>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</si>
  <si>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</si>
  <si>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</si>
  <si>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</si>
  <si>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</si>
  <si>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</si>
  <si>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</si>
  <si>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</si>
  <si>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</si>
  <si>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</si>
  <si>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</si>
  <si>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</si>
  <si>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</si>
  <si>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</si>
  <si>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</si>
  <si>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</si>
  <si>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</si>
  <si>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</si>
  <si>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</si>
  <si>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</si>
  <si>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</si>
  <si>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</si>
  <si>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</si>
  <si>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</si>
  <si>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</si>
  <si>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</si>
  <si>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</si>
  <si>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</si>
  <si>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</si>
  <si>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</si>
  <si>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</si>
  <si>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</si>
  <si>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</si>
  <si>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</si>
  <si>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</si>
  <si>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</si>
  <si>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</si>
  <si>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</si>
  <si>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</si>
  <si>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</si>
  <si>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</si>
  <si>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</si>
  <si>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</si>
  <si>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</si>
  <si>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</si>
  <si>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</si>
  <si>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</si>
  <si>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</si>
  <si>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</si>
  <si>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</si>
  <si>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</si>
  <si>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</si>
  <si>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</si>
  <si>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</si>
  <si>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</si>
  <si>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</si>
  <si>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</si>
  <si>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</si>
  <si>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</si>
  <si>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</si>
  <si>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</si>
  <si>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</si>
  <si>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</si>
  <si>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</si>
  <si>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</si>
  <si>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</si>
  <si>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</si>
  <si>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</si>
  <si>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</si>
  <si>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</si>
  <si>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</si>
  <si>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</si>
  <si>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</si>
  <si>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</si>
  <si>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</si>
  <si>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</si>
  <si>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</si>
  <si>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</si>
  <si>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</si>
  <si>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</si>
  <si>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</si>
  <si>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</si>
  <si>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</si>
  <si>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</si>
  <si>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</si>
  <si>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</si>
  <si>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</si>
  <si>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</si>
  <si>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</si>
  <si>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</si>
  <si>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</si>
  <si>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</si>
  <si>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</si>
  <si>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</si>
  <si>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</si>
  <si>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</si>
  <si>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</si>
  <si>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</si>
  <si>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</si>
  <si>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</si>
  <si>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</si>
  <si>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</si>
  <si>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</si>
  <si>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</si>
  <si>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</si>
  <si>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</si>
  <si>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</si>
  <si>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</si>
  <si>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</si>
  <si>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</si>
  <si>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</si>
  <si>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</si>
  <si>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</si>
  <si>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</si>
  <si>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</si>
  <si>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</si>
  <si>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</si>
  <si>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</si>
  <si>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</si>
  <si>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</si>
  <si>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</si>
  <si>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</si>
  <si>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</si>
  <si>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</si>
  <si>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</si>
  <si>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</si>
  <si>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</si>
  <si>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</si>
  <si>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</si>
  <si>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</si>
  <si>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</si>
  <si>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</si>
  <si>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</si>
  <si>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</si>
  <si>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</si>
  <si>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</si>
  <si>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</si>
  <si>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</si>
  <si>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</si>
  <si>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</si>
  <si>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</si>
  <si>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</si>
  <si>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</si>
  <si>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</si>
  <si>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</si>
  <si>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</si>
  <si>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</si>
  <si>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</si>
  <si>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</si>
  <si>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</si>
  <si>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</si>
  <si>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</si>
  <si>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</si>
  <si>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</si>
  <si>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</si>
  <si>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</si>
  <si>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</si>
  <si>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</si>
  <si>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</si>
  <si>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</si>
  <si>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</si>
  <si>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</si>
  <si>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</si>
  <si>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</si>
  <si>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</si>
  <si>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</si>
  <si>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</si>
  <si>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</si>
  <si>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</si>
  <si>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</si>
  <si>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</si>
  <si>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</si>
  <si>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</si>
  <si>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</si>
  <si>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</si>
  <si>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</si>
  <si>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</si>
  <si>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</si>
  <si>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</si>
  <si>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</si>
  <si>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</si>
  <si>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</si>
  <si>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</si>
  <si>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</si>
  <si>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</si>
  <si>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</si>
  <si>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</si>
  <si>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</si>
  <si>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</si>
  <si>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</si>
  <si>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</si>
  <si>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</si>
  <si>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</si>
  <si>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</si>
  <si>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</si>
  <si>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</si>
  <si>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</si>
  <si>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</si>
  <si>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</si>
  <si>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</si>
  <si>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</si>
  <si>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</si>
  <si>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</si>
  <si>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</si>
  <si>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</si>
  <si>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</si>
  <si>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</si>
  <si>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</si>
  <si>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</si>
  <si>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</si>
  <si>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</si>
  <si>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</si>
  <si>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</si>
  <si>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</si>
  <si>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</si>
  <si>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</si>
  <si>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</si>
  <si>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</si>
  <si>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</si>
  <si>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</si>
  <si>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</si>
  <si>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</si>
  <si>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</si>
  <si>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</si>
  <si>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</si>
  <si>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</si>
  <si>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</si>
  <si>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</si>
  <si>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</si>
  <si>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</si>
  <si>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</si>
  <si>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</si>
  <si>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</si>
  <si>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</si>
  <si>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</si>
  <si>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</si>
  <si>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</si>
  <si>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</si>
  <si>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</si>
  <si>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</si>
  <si>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</si>
  <si>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</si>
  <si>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</si>
  <si>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</si>
  <si>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</si>
  <si>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</si>
  <si>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</si>
  <si>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</si>
  <si>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</si>
  <si>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</si>
  <si>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</si>
  <si>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</si>
  <si>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</si>
  <si>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</si>
  <si>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</si>
  <si>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</si>
  <si>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</si>
  <si>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</si>
  <si>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</si>
  <si>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</si>
  <si>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</si>
  <si>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</si>
  <si>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</si>
  <si>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</si>
  <si>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</si>
  <si>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</si>
  <si>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</si>
  <si>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</si>
  <si>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</si>
  <si>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</si>
  <si>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</si>
  <si>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</si>
  <si>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</si>
  <si>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</si>
  <si>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</si>
  <si>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</si>
  <si>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</si>
  <si>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</si>
  <si>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</si>
  <si>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</si>
  <si>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</si>
  <si>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</si>
  <si>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</si>
  <si>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</si>
  <si>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</si>
  <si>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</si>
  <si>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</si>
  <si>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</si>
  <si>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</si>
  <si>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</si>
  <si>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</si>
  <si>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</si>
  <si>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</si>
  <si>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</si>
  <si>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</si>
  <si>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</si>
  <si>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</si>
  <si>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</si>
  <si>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</si>
  <si>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</si>
  <si>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</si>
  <si>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</si>
  <si>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</si>
  <si>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</si>
  <si>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</si>
  <si>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</si>
  <si>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</si>
  <si>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</si>
  <si>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</si>
  <si>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</si>
  <si>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</si>
  <si>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</si>
  <si>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</si>
  <si>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</si>
  <si>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</si>
  <si>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</si>
  <si>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</si>
  <si>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</si>
  <si>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</si>
  <si>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</si>
  <si>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</si>
  <si>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</si>
  <si>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</si>
  <si>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</si>
  <si>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</si>
  <si>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</si>
  <si>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</si>
  <si>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</si>
  <si>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</si>
  <si>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</si>
  <si>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</si>
  <si>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</si>
  <si>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</si>
  <si>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</si>
  <si>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</si>
  <si>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</si>
  <si>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</si>
  <si>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</si>
  <si>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</si>
  <si>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</si>
  <si>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</si>
  <si>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</si>
  <si>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</si>
  <si>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</si>
  <si>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</si>
  <si>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</si>
  <si>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</si>
  <si>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</si>
  <si>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</si>
  <si>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</si>
  <si>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</si>
  <si>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</si>
  <si>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</si>
  <si>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</si>
  <si>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</si>
  <si>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</si>
  <si>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</si>
  <si>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</si>
  <si>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</si>
  <si>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</si>
  <si>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</si>
  <si>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</si>
  <si>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</si>
  <si>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</si>
  <si>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</si>
  <si>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</si>
  <si>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</si>
  <si>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</si>
  <si>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</si>
  <si>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</si>
  <si>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</si>
  <si>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</si>
  <si>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</si>
  <si>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</si>
  <si>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</si>
  <si>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</si>
  <si>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</si>
  <si>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</si>
  <si>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</si>
  <si>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</si>
  <si>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</si>
  <si>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</si>
  <si>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</si>
  <si>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</si>
  <si>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</si>
  <si>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</si>
  <si>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</si>
  <si>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</si>
  <si>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</si>
  <si>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</si>
  <si>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</si>
  <si>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</si>
  <si>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</si>
  <si>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</si>
  <si>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</si>
  <si>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</si>
  <si>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</si>
  <si>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</si>
  <si>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</si>
  <si>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</si>
  <si>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</si>
  <si>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</si>
  <si>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</si>
  <si>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</si>
  <si>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</si>
  <si>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</si>
  <si>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</si>
  <si>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</si>
  <si>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</si>
  <si>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</si>
  <si>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</si>
  <si>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</si>
  <si>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</si>
  <si>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</si>
  <si>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</si>
  <si>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</si>
  <si>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</si>
  <si>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</si>
  <si>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</si>
  <si>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</si>
  <si>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</si>
  <si>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</si>
  <si>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</si>
  <si>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</si>
  <si>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</si>
  <si>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</si>
  <si>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</si>
  <si>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</si>
  <si>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</si>
  <si>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</si>
  <si>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</si>
  <si>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</si>
  <si>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</si>
  <si>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</si>
  <si>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</si>
  <si>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</si>
  <si>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</si>
  <si>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</si>
  <si>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</si>
  <si>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</si>
  <si>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</si>
  <si>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</si>
  <si>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</si>
  <si>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</si>
  <si>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</si>
  <si>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</si>
  <si>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</si>
  <si>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</si>
  <si>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</si>
  <si>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</si>
  <si>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</si>
  <si>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</si>
  <si>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</si>
  <si>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</si>
  <si>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</si>
  <si>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</si>
  <si>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</si>
  <si>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</si>
  <si>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</si>
  <si>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</si>
  <si>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</si>
  <si>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</si>
  <si>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</si>
  <si>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</si>
  <si>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</si>
  <si>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</si>
  <si>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</si>
  <si>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</si>
  <si>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</si>
  <si>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</si>
  <si>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</si>
  <si>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</si>
  <si>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</si>
  <si>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</si>
  <si>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</si>
  <si>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</si>
  <si>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</si>
  <si>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</si>
  <si>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</si>
  <si>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</si>
  <si>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</si>
  <si>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</si>
  <si>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</si>
  <si>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</si>
  <si>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</si>
  <si>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</si>
  <si>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</si>
  <si>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</si>
  <si>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</si>
  <si>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</si>
  <si>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</si>
  <si>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</si>
  <si>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</si>
  <si>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</si>
  <si>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</si>
  <si>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</si>
  <si>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</si>
  <si>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</si>
  <si>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</si>
  <si>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</si>
  <si>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</si>
  <si>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</si>
  <si>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</si>
  <si>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</si>
  <si>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</si>
  <si>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</si>
  <si>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</si>
  <si>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</si>
  <si>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</si>
  <si>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</si>
  <si>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</si>
  <si>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</si>
  <si>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</si>
  <si>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</si>
  <si>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</si>
  <si>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</si>
  <si>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</si>
  <si>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</si>
  <si>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</si>
  <si>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</si>
  <si>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</si>
  <si>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</si>
  <si>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</si>
  <si>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</si>
  <si>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</si>
  <si>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</si>
  <si>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</si>
  <si>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</si>
  <si>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</si>
  <si>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</si>
  <si>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</si>
  <si>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</si>
  <si>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</si>
  <si>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</si>
  <si>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</si>
  <si>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</si>
  <si>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</si>
  <si>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</si>
  <si>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</si>
  <si>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</si>
  <si>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</si>
  <si>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</si>
  <si>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</si>
  <si>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</si>
  <si>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</si>
  <si>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</si>
  <si>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</si>
  <si>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</si>
  <si>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</si>
  <si>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</si>
  <si>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</si>
  <si>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</si>
  <si>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</si>
  <si>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</si>
  <si>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</si>
  <si>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</si>
  <si>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</si>
  <si>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</si>
  <si>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</si>
  <si>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</si>
  <si>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</si>
  <si>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</si>
  <si>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</si>
  <si>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</si>
  <si>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</si>
  <si>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</si>
  <si>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</si>
  <si>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</si>
  <si>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</si>
  <si>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</si>
  <si>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</si>
  <si>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</si>
  <si>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</si>
  <si>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</si>
  <si>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</si>
  <si>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</si>
  <si>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</si>
  <si>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</si>
  <si>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</si>
  <si>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</si>
  <si>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</si>
  <si>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</si>
  <si>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</si>
  <si>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</si>
  <si>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</si>
  <si>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</si>
  <si>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</si>
  <si>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</si>
  <si>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</si>
  <si>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</si>
  <si>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</si>
  <si>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</si>
  <si>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</si>
  <si>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</si>
  <si>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</si>
  <si>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</si>
  <si>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</si>
  <si>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</si>
  <si>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</si>
  <si>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</si>
  <si>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</si>
  <si>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</si>
  <si>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</si>
  <si>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</si>
  <si>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</si>
  <si>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</si>
  <si>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</si>
  <si>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</si>
  <si>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</si>
  <si>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</si>
  <si>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</si>
  <si>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</si>
  <si>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</si>
  <si>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</si>
  <si>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</si>
  <si>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</si>
  <si>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</si>
  <si>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</si>
  <si>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</si>
  <si>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</si>
  <si>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</si>
  <si>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</si>
  <si>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</si>
  <si>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</si>
  <si>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</si>
  <si>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</si>
  <si>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</si>
  <si>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</si>
  <si>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</si>
  <si>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</si>
  <si>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</si>
  <si>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</si>
  <si>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</si>
  <si>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</si>
  <si>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</si>
  <si>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</si>
  <si>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</si>
  <si>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</si>
  <si>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</si>
  <si>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</si>
  <si>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</si>
  <si>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</si>
  <si>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</si>
  <si>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</si>
  <si>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</si>
  <si>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</si>
  <si>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</si>
  <si>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</si>
  <si>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</si>
  <si>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</si>
  <si>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</si>
  <si>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</si>
  <si>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</si>
  <si>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</si>
  <si>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</si>
  <si>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</si>
  <si>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</si>
  <si>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</si>
  <si>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</si>
  <si>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</si>
  <si>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</si>
  <si>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</si>
  <si>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</si>
  <si>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</si>
  <si>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</si>
  <si>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</si>
  <si>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</si>
  <si>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</si>
  <si>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</si>
  <si>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</si>
  <si>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</si>
  <si>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</si>
  <si>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</si>
  <si>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</si>
  <si>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</si>
  <si>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</si>
  <si>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</si>
  <si>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</si>
  <si>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</si>
  <si>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</si>
  <si>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</si>
  <si>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</si>
  <si>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</si>
  <si>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</si>
  <si>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</si>
  <si>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</si>
  <si>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</si>
  <si>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</si>
  <si>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</si>
  <si>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</si>
  <si>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</si>
  <si>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</si>
  <si>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</si>
  <si>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</si>
  <si>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</si>
  <si>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</si>
  <si>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</si>
  <si>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</si>
  <si>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</si>
  <si>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</si>
  <si>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</si>
  <si>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</si>
  <si>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</si>
  <si>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</si>
  <si>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</si>
  <si>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</si>
  <si>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</si>
  <si>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</si>
  <si>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</si>
  <si>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</si>
  <si>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</si>
  <si>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</si>
  <si>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</si>
  <si>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</si>
  <si>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</si>
  <si>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</si>
  <si>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</si>
  <si>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</si>
  <si>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</si>
  <si>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</si>
  <si>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</si>
  <si>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</si>
  <si>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</si>
  <si>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</si>
  <si>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</si>
  <si>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</si>
  <si>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</si>
  <si>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</si>
  <si>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</si>
  <si>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</si>
  <si>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</si>
  <si>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</si>
  <si>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</si>
  <si>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</si>
  <si>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</si>
  <si>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</si>
  <si>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</si>
  <si>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</si>
  <si>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</si>
  <si>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</si>
  <si>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</si>
  <si>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</si>
  <si>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</si>
  <si>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</si>
  <si>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</si>
  <si>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</si>
  <si>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</si>
  <si>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</si>
  <si>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</si>
  <si>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</si>
  <si>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</si>
  <si>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</si>
  <si>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</si>
  <si>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</si>
  <si>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</si>
  <si>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</si>
  <si>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</si>
  <si>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</si>
  <si>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</si>
  <si>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</si>
  <si>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</si>
  <si>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</si>
  <si>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</si>
  <si>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</si>
  <si>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</si>
  <si>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</si>
  <si>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</si>
  <si>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</si>
  <si>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</si>
  <si>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</si>
  <si>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</si>
  <si>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</si>
  <si>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</si>
  <si>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</si>
  <si>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</si>
  <si>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</si>
  <si>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</si>
  <si>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</si>
  <si>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</si>
  <si>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</si>
  <si>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</si>
  <si>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</si>
  <si>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</si>
  <si>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</si>
  <si>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</si>
  <si>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</si>
  <si>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</si>
  <si>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</si>
  <si>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</si>
  <si>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</si>
  <si>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</si>
  <si>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</si>
  <si>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</si>
  <si>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</si>
  <si>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</si>
  <si>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</si>
  <si>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</si>
  <si>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</si>
  <si>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</si>
  <si>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</si>
  <si>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</si>
  <si>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</si>
  <si>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</si>
  <si>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</si>
  <si>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</si>
  <si>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</si>
  <si>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</si>
  <si>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</si>
  <si>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</si>
  <si>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</si>
  <si>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</si>
  <si>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</si>
  <si>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</si>
  <si>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</si>
  <si>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</si>
  <si>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</si>
  <si>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</si>
  <si>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</si>
  <si>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</si>
  <si>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</si>
  <si>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</si>
  <si>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</si>
  <si>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</si>
  <si>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</si>
  <si>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</si>
  <si>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</si>
  <si>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</si>
  <si>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</si>
  <si>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</si>
  <si>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</si>
  <si>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</si>
  <si>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</si>
  <si>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</si>
  <si>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</si>
  <si>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</si>
  <si>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</si>
  <si>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</si>
  <si>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</si>
  <si>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</si>
  <si>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</si>
  <si>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</si>
  <si>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</si>
  <si>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</si>
  <si>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</si>
  <si>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</si>
  <si>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</si>
  <si>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</si>
  <si>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</si>
  <si>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</si>
  <si>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</si>
  <si>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</si>
  <si>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</si>
  <si>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</si>
  <si>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</si>
  <si>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</si>
  <si>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</si>
  <si>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</si>
  <si>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</si>
  <si>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</si>
  <si>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</si>
  <si>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</si>
  <si>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</si>
  <si>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</si>
  <si>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</si>
  <si>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</si>
  <si>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</si>
  <si>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</si>
  <si>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</si>
  <si>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</si>
  <si>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</si>
  <si>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</si>
  <si>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</si>
  <si>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</si>
  <si>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</si>
  <si>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</si>
  <si>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</si>
  <si>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</si>
  <si>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</si>
  <si>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</si>
  <si>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</si>
  <si>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</si>
  <si>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</si>
  <si>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</si>
  <si>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</si>
  <si>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</si>
  <si>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</si>
  <si>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</si>
  <si>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</si>
  <si>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</si>
  <si>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</si>
  <si>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</si>
  <si>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</si>
  <si>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</si>
  <si>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</si>
  <si>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</si>
  <si>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</si>
  <si>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</si>
  <si>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</si>
  <si>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</si>
  <si>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</si>
  <si>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</si>
  <si>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</si>
  <si>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</si>
  <si>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</si>
  <si>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</si>
  <si>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</si>
  <si>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</si>
  <si>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</si>
  <si>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</si>
  <si>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</si>
  <si>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</si>
  <si>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</si>
  <si>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</si>
  <si>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</si>
  <si>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</si>
  <si>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</si>
  <si>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</si>
  <si>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</si>
  <si>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</si>
  <si>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</si>
  <si>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</si>
  <si>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</si>
  <si>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</si>
  <si>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</si>
  <si>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</si>
  <si>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</si>
  <si>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</si>
  <si>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</si>
  <si>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</si>
  <si>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</si>
  <si>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</si>
  <si>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</si>
  <si>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</si>
  <si>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</si>
  <si>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</si>
  <si>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</si>
  <si>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</si>
  <si>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</si>
  <si>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</si>
  <si>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</si>
  <si>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</si>
  <si>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</si>
  <si>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</si>
  <si>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</si>
  <si>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</si>
  <si>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</si>
  <si>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</si>
  <si>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</si>
  <si>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</si>
  <si>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</si>
  <si>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</si>
  <si>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</si>
  <si>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</si>
  <si>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</si>
  <si>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</si>
  <si>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</si>
  <si>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</si>
  <si>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</si>
  <si>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</si>
  <si>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</si>
  <si>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</si>
  <si>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</si>
  <si>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</si>
  <si>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</si>
  <si>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</si>
  <si>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</si>
  <si>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</si>
  <si>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</si>
  <si>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</si>
  <si>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</si>
  <si>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</si>
  <si>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</si>
  <si>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</si>
  <si>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</si>
  <si>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</si>
  <si>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</si>
  <si>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</si>
  <si>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</si>
  <si>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</si>
  <si>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</si>
  <si>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</si>
  <si>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</si>
  <si>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</si>
  <si>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</si>
  <si>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</si>
  <si>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</si>
  <si>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</si>
  <si>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</si>
  <si>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</si>
  <si>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</si>
  <si>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</si>
  <si>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</si>
  <si>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</si>
  <si>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</si>
  <si>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</si>
  <si>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</si>
  <si>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</si>
  <si>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</si>
  <si>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</si>
  <si>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</si>
  <si>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</si>
  <si>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</si>
  <si>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</si>
  <si>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</si>
  <si>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</si>
  <si>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</si>
  <si>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</si>
  <si>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</si>
  <si>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</si>
  <si>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</si>
  <si>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</si>
  <si>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</si>
  <si>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</si>
  <si>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</si>
  <si>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</si>
  <si>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</si>
  <si>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</si>
  <si>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</si>
  <si>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</si>
  <si>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</si>
  <si>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</si>
  <si>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</si>
  <si>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</si>
  <si>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</si>
  <si>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</si>
  <si>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</si>
  <si>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</si>
  <si>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</si>
  <si>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</si>
  <si>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</si>
  <si>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</si>
  <si>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</si>
  <si>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</si>
  <si>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</si>
  <si>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</si>
  <si>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</si>
  <si>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</si>
  <si>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</si>
  <si>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</si>
  <si>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</si>
  <si>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</si>
  <si>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</si>
  <si>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</si>
  <si>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</si>
  <si>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</si>
  <si>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</si>
  <si>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</si>
  <si>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</si>
  <si>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</si>
  <si>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</si>
  <si>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</si>
  <si>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</si>
  <si>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</si>
  <si>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</si>
  <si>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</si>
  <si>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</si>
  <si>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</si>
  <si>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</si>
  <si>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</si>
  <si>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</si>
  <si>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</si>
  <si>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</si>
  <si>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</si>
  <si>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</si>
  <si>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</si>
  <si>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</si>
  <si>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</si>
  <si>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</si>
  <si>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</si>
  <si>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</si>
  <si>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</si>
  <si>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</si>
  <si>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</si>
  <si>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</si>
  <si>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</si>
  <si>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</si>
  <si>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</si>
  <si>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</si>
  <si>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</si>
  <si>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</si>
  <si>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</si>
  <si>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</si>
  <si>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</si>
  <si>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</si>
  <si>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</si>
  <si>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</si>
  <si>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</si>
  <si>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</si>
  <si>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</si>
  <si>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</si>
  <si>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</si>
  <si>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</si>
  <si>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</si>
  <si>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</si>
  <si>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</si>
  <si>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</si>
  <si>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</si>
  <si>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</si>
  <si>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</si>
  <si>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</si>
  <si>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</si>
  <si>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</si>
  <si>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</si>
  <si>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</si>
  <si>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</si>
  <si>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</si>
  <si>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</si>
  <si>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</si>
  <si>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</si>
  <si>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</si>
  <si>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</si>
  <si>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</si>
  <si>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</si>
  <si>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</si>
  <si>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</si>
  <si>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</si>
  <si>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</si>
  <si>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</si>
  <si>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</si>
  <si>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</si>
  <si>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</si>
  <si>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</si>
  <si>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</si>
  <si>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</si>
  <si>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</si>
  <si>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</si>
  <si>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</si>
  <si>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</si>
  <si>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</si>
  <si>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</si>
  <si>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</si>
  <si>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</si>
  <si>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</si>
  <si>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</si>
  <si>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</si>
  <si>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</si>
  <si>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</si>
  <si>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</si>
  <si>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</si>
  <si>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</si>
  <si>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</si>
  <si>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</si>
  <si>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</si>
  <si>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</si>
  <si>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</si>
  <si>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</si>
  <si>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</si>
  <si>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</si>
  <si>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</si>
  <si>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</si>
  <si>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</si>
  <si>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</si>
  <si>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</si>
  <si>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</si>
  <si>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</si>
  <si>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</si>
  <si>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</si>
  <si>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</si>
  <si>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</si>
  <si>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</si>
  <si>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</si>
  <si>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</si>
  <si>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</si>
  <si>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</si>
  <si>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</si>
  <si>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</si>
  <si>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</si>
  <si>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</si>
  <si>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</si>
  <si>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</si>
  <si>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</si>
  <si>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</si>
  <si>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</si>
  <si>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</si>
  <si>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</si>
  <si>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</si>
  <si>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</si>
  <si>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</si>
  <si>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</si>
  <si>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</si>
  <si>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</si>
  <si>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</si>
  <si>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</si>
  <si>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</si>
  <si>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</si>
  <si>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</si>
  <si>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</si>
  <si>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</si>
  <si>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</si>
  <si>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</si>
  <si>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</si>
  <si>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</si>
  <si>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</si>
  <si>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</si>
  <si>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</si>
  <si>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</si>
  <si>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</si>
  <si>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</si>
  <si>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</si>
  <si>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</si>
  <si>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</si>
  <si>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</si>
  <si>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</si>
  <si>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</si>
  <si>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</si>
  <si>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</si>
  <si>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</si>
  <si>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</si>
  <si>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</si>
  <si>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</si>
  <si>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</si>
  <si>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</si>
  <si>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</si>
  <si>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</si>
  <si>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</si>
  <si>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</si>
  <si>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</si>
  <si>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</si>
  <si>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</si>
  <si>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</si>
  <si>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</si>
  <si>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</si>
  <si>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</si>
  <si>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</si>
  <si>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</si>
  <si>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</si>
  <si>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</si>
  <si>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</si>
  <si>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</si>
  <si>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</si>
  <si>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</si>
  <si>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</si>
  <si>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</si>
  <si>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</si>
  <si>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</si>
  <si>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</si>
  <si>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</si>
  <si>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</si>
  <si>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</si>
  <si>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</si>
  <si>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</si>
  <si>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</si>
  <si>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</si>
  <si>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</si>
  <si>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</si>
  <si>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</si>
  <si>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</si>
  <si>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</si>
  <si>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</si>
  <si>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</si>
  <si>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</si>
  <si>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</si>
  <si>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</si>
  <si>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</si>
  <si>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</si>
  <si>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</si>
  <si>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</si>
  <si>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</si>
  <si>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</si>
  <si>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</si>
  <si>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</si>
  <si>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</si>
  <si>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</si>
  <si>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</si>
  <si>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</si>
  <si>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</si>
  <si>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</si>
  <si>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</si>
  <si>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</si>
  <si>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</si>
  <si>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</si>
  <si>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</si>
  <si>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</si>
  <si>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</si>
  <si>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</si>
  <si>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</si>
  <si>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</si>
  <si>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</si>
  <si>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</si>
  <si>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</si>
  <si>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</si>
  <si>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</si>
  <si>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</si>
  <si>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</si>
  <si>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</si>
  <si>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</si>
  <si>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</si>
  <si>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</si>
  <si>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</si>
  <si>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</si>
  <si>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</si>
  <si>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</si>
  <si>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</si>
  <si>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</si>
  <si>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</si>
  <si>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</si>
  <si>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</si>
  <si>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</si>
  <si>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</si>
  <si>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</si>
  <si>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</si>
  <si>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</si>
  <si>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</si>
  <si>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</si>
  <si>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</si>
  <si>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</si>
  <si>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</si>
  <si>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</si>
  <si>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</si>
  <si>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</si>
  <si>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</si>
  <si>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</si>
  <si>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</si>
  <si>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</si>
  <si>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</si>
  <si>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</si>
  <si>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</si>
  <si>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</si>
  <si>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</si>
  <si>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</si>
  <si>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</si>
  <si>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</si>
  <si>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</si>
  <si>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</si>
  <si>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</si>
  <si>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</si>
  <si>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</si>
  <si>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</si>
  <si>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</si>
  <si>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</si>
  <si>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</si>
  <si>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</si>
  <si>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</si>
  <si>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</si>
  <si>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</si>
  <si>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</si>
  <si>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</si>
  <si>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</si>
  <si>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</si>
  <si>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</si>
  <si>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</si>
  <si>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</si>
  <si>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</si>
  <si>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</si>
  <si>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</si>
  <si>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</si>
  <si>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</si>
  <si>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</si>
  <si>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</si>
  <si>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</si>
  <si>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</si>
  <si>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</si>
  <si>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</si>
  <si>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</si>
  <si>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</si>
  <si>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</si>
  <si>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</si>
  <si>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</si>
  <si>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</si>
  <si>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</si>
  <si>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</si>
  <si>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</si>
  <si>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</si>
  <si>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</si>
  <si>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</si>
  <si>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</si>
  <si>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</si>
  <si>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</si>
  <si>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</si>
  <si>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</si>
  <si>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</si>
  <si>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</si>
  <si>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</si>
  <si>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</si>
  <si>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</si>
  <si>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</si>
  <si>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</si>
  <si>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</si>
  <si>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</si>
  <si>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</si>
  <si>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</si>
  <si>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</si>
  <si>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</si>
  <si>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</si>
  <si>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</si>
  <si>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</si>
  <si>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</si>
  <si>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</si>
  <si>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</si>
  <si>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</si>
  <si>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</si>
  <si>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</si>
  <si>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</si>
  <si>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</si>
  <si>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</si>
  <si>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</si>
  <si>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</si>
  <si>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</si>
  <si>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</si>
  <si>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</si>
  <si>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</si>
  <si>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</si>
  <si>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</si>
  <si>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</si>
  <si>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</si>
  <si>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</si>
  <si>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</si>
  <si>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</si>
  <si>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</si>
  <si>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</si>
  <si>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</si>
  <si>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</si>
  <si>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</si>
  <si>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</si>
  <si>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</si>
  <si>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</si>
  <si>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</si>
  <si>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</si>
  <si>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</si>
  <si>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</si>
  <si>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</si>
  <si>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</si>
  <si>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</si>
  <si>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</si>
  <si>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</si>
  <si>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</si>
  <si>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</si>
  <si>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</si>
  <si>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</si>
  <si>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</si>
  <si>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</si>
  <si>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</si>
  <si>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</si>
  <si>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</si>
  <si>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</si>
  <si>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</si>
  <si>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</si>
  <si>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</si>
  <si>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</si>
  <si>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</si>
  <si>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</si>
  <si>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</si>
  <si>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</si>
  <si>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</si>
  <si>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</si>
  <si>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</si>
  <si>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</si>
  <si>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</si>
  <si>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</si>
  <si>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</si>
  <si>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</si>
  <si>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</si>
  <si>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</si>
  <si>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</si>
  <si>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</si>
  <si>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</si>
  <si>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</si>
  <si>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</si>
  <si>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</si>
  <si>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</si>
  <si>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</si>
  <si>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</si>
  <si>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</si>
  <si>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</si>
  <si>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</si>
  <si>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</si>
  <si>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</si>
  <si>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</si>
  <si>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</si>
  <si>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</si>
  <si>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</si>
  <si>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</si>
  <si>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</si>
  <si>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</si>
  <si>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</si>
  <si>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</si>
  <si>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</si>
  <si>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</si>
  <si>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</si>
  <si>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</si>
  <si>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</si>
  <si>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</si>
  <si>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</si>
  <si>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</si>
  <si>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</si>
  <si>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</si>
  <si>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</si>
  <si>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</si>
  <si>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</si>
  <si>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</si>
  <si>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</si>
  <si>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</si>
  <si>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</si>
  <si>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</si>
  <si>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</si>
  <si>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</si>
  <si>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</si>
  <si>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</si>
  <si>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</si>
  <si>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</si>
  <si>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</si>
  <si>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</si>
  <si>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</si>
  <si>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</si>
  <si>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</si>
  <si>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</si>
  <si>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</si>
  <si>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</si>
  <si>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</si>
  <si>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</si>
  <si>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</si>
  <si>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</si>
  <si>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</si>
  <si>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</si>
  <si>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</si>
  <si>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</si>
  <si>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</si>
  <si>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</si>
  <si>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</si>
  <si>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</si>
  <si>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</si>
  <si>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</si>
  <si>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</si>
  <si>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</si>
  <si>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</si>
  <si>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</si>
  <si>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</si>
  <si>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</si>
  <si>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</si>
  <si>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</si>
  <si>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</si>
  <si>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</si>
  <si>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</si>
  <si>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</si>
  <si>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</si>
  <si>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</si>
  <si>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</si>
  <si>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</si>
  <si>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</si>
  <si>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</si>
  <si>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</si>
  <si>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</si>
  <si>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</si>
  <si>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</si>
  <si>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</si>
  <si>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</si>
  <si>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</si>
  <si>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</si>
  <si>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</si>
  <si>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</si>
  <si>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</si>
  <si>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</si>
  <si>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</si>
  <si>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</si>
  <si>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</si>
  <si>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</si>
  <si>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</si>
  <si>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</si>
  <si>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</si>
  <si>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</si>
  <si>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</si>
  <si>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</si>
  <si>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</si>
  <si>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</si>
  <si>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</si>
  <si>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</si>
  <si>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</si>
  <si>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</si>
  <si>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</si>
  <si>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</si>
  <si>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</si>
  <si>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</si>
  <si>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</si>
  <si>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</si>
  <si>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</si>
  <si>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</si>
  <si>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</si>
  <si>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</si>
  <si>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</si>
  <si>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</si>
  <si>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</si>
  <si>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</si>
  <si>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</si>
  <si>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</si>
  <si>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</si>
  <si>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</si>
  <si>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</si>
  <si>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</si>
  <si>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</si>
  <si>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</si>
  <si>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</si>
  <si>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</si>
  <si>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</si>
  <si>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</si>
  <si>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</si>
  <si>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</si>
  <si>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</si>
  <si>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</si>
  <si>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</si>
  <si>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</si>
  <si>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</si>
  <si>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</si>
  <si>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</si>
  <si>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</si>
  <si>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</si>
  <si>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</si>
  <si>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</si>
  <si>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</si>
  <si>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</si>
  <si>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</si>
  <si>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</si>
  <si>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</si>
  <si>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</si>
  <si>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</si>
  <si>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</si>
  <si>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</si>
  <si>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</si>
  <si>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</si>
  <si>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</si>
  <si>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</si>
  <si>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</si>
  <si>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</si>
  <si>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</si>
  <si>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</si>
  <si>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</si>
  <si>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</si>
  <si>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</si>
  <si>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</si>
  <si>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</si>
  <si>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</si>
  <si>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</si>
  <si>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</si>
  <si>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</si>
  <si>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</si>
  <si>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</si>
  <si>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</si>
  <si>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</si>
  <si>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</si>
  <si>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</si>
  <si>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</si>
  <si>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</si>
  <si>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</si>
  <si>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</si>
  <si>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</si>
  <si>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</si>
  <si>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</si>
  <si>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</si>
  <si>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</si>
  <si>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</si>
  <si>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</si>
  <si>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</si>
  <si>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</si>
  <si>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</si>
  <si>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</si>
  <si>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</si>
  <si>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</si>
  <si>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</si>
  <si>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</si>
  <si>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</si>
  <si>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</si>
  <si>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</si>
  <si>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</si>
  <si>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</si>
  <si>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</si>
  <si>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</si>
  <si>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</si>
  <si>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</si>
  <si>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</si>
  <si>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</si>
  <si>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</si>
  <si>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</si>
  <si>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</si>
  <si>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</si>
  <si>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</si>
  <si>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</si>
  <si>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</si>
  <si>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</si>
  <si>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</si>
  <si>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</si>
  <si>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</si>
  <si>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</si>
  <si>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</si>
  <si>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</si>
  <si>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</si>
  <si>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</si>
  <si>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</si>
  <si>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</si>
  <si>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</si>
  <si>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</si>
  <si>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</si>
  <si>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</si>
  <si>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</si>
  <si>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</si>
  <si>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</si>
  <si>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</si>
  <si>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</si>
  <si>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</si>
  <si>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</si>
  <si>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</si>
  <si>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CID001105</t>
  </si>
  <si>
    <t>Malaysia Smelting Corporation (MSC)</t>
  </si>
  <si>
    <t>Butterworth</t>
  </si>
  <si>
    <t/>
  </si>
  <si>
    <t>TinPT Prima Timah Utama</t>
  </si>
  <si>
    <t>CRT ELECTRONIC s.r.o.</t>
  </si>
  <si>
    <t>Manufacture of electronic assemblies</t>
  </si>
  <si>
    <t>VAT ID: SK2020427288</t>
  </si>
  <si>
    <t>Nr.1080; 029 57 Oravska Lesna - Slovakia</t>
  </si>
  <si>
    <t>Ing.Milan Oriescik</t>
  </si>
  <si>
    <t>milan.oriescik@crt.sk</t>
  </si>
  <si>
    <t>+421 911209911</t>
  </si>
  <si>
    <t>HAL and chemical tin for PCB, solder paste, tin, wire tin - Pb, PbFree, electro-components</t>
  </si>
  <si>
    <t>PCB - pads, uses K[Au(CN)₂], i.e. gold salt, no pure gold</t>
  </si>
  <si>
    <t>In accordance with EU legislation EU/2017/821</t>
  </si>
  <si>
    <t>SOCIAL RESPONSIBILITY POLICY CRT ELECTRONIC s.r.o.
We require our suppliers to be DRC conflict free and to check their sub-suppliers to be conflict DRC free</t>
  </si>
  <si>
    <t>https://www.crt.sk/sk/dokumenty/politiky-spolocnosti
https://www.crt.sk/en/documents/policies-of-the-company</t>
  </si>
  <si>
    <t xml:space="preserve">In accordance with EU legislation EU/2017/821 and received Conflict Minerals Declaration Statements. </t>
  </si>
  <si>
    <t xml:space="preserve">Yes, received Conflict Minerals Declaration Statements. Procedure PPAP or PPF for new suppliers and new materials.
Review the received documentation </t>
  </si>
  <si>
    <t xml:space="preserve">Yes, received Conflict Minerals Declaration Statements. Procedure PPAP or PPF for new suppliers and new materials. Review the received documentation.
If a supplier does not have a conflict-free sourcing policy,our company may ask them to follow up this policy and requested also filled statements. If they say no to our requirement, our company search for new supplier. </t>
  </si>
  <si>
    <t>This report is an internal activity of our company</t>
  </si>
  <si>
    <t>Applicable to PCB's with electroplated gold only.</t>
  </si>
  <si>
    <t>Printed Circuit Boards (PCB's)</t>
  </si>
  <si>
    <t>All PCB for Electric gold finger potion and Desiccant</t>
  </si>
  <si>
    <t xml:space="preserve">Manager of Facility Management and Maintenance department and Management representative of Integrated management systems - environmental and safety management systems </t>
  </si>
  <si>
    <t>Kanzlerstrasse 17</t>
  </si>
  <si>
    <t>75175 Pforzheim</t>
  </si>
  <si>
    <t>CID000211</t>
  </si>
  <si>
    <t>Changsha South Tantalum Niobium Co., Ltd.</t>
  </si>
  <si>
    <t>CID000466</t>
  </si>
  <si>
    <t>Feinhutte Halsbrucke GmbH</t>
  </si>
  <si>
    <t>TinMalaysia Smelting Corporation (MSC)</t>
  </si>
  <si>
    <t>Processing &amp; Smelting Division</t>
  </si>
  <si>
    <t>TinPT Timah Tbk Kundur</t>
  </si>
  <si>
    <t>TinPT Timah Tbk Mentok</t>
  </si>
  <si>
    <t>CID001508</t>
  </si>
  <si>
    <t>QuantumClean</t>
  </si>
  <si>
    <t>CID001758</t>
  </si>
  <si>
    <t>Soft Metais Ltda.</t>
  </si>
  <si>
    <t>A.Greinerstraat 14</t>
  </si>
  <si>
    <t>CID002318</t>
  </si>
  <si>
    <t>Jiangxi Tonggu Non-ferrous Metallurgical &amp; Chemical Co., Ltd.</t>
  </si>
  <si>
    <t>CID002827</t>
  </si>
  <si>
    <t>Philippine Chuangxin Industrial Co., Inc.</t>
  </si>
  <si>
    <t>CID002844</t>
  </si>
  <si>
    <t>HuiChang Hill Tin Industry Co., Ltd.</t>
  </si>
  <si>
    <t>CID003210</t>
  </si>
  <si>
    <t>Cobalt</t>
  </si>
  <si>
    <t>Lanzhou Jinchuan Advanced Materials Technology Co., Ltd.</t>
  </si>
  <si>
    <t>Lanzhou</t>
  </si>
  <si>
    <t>CID003225</t>
  </si>
  <si>
    <t>Zhejiang Huayou Cobalt Company Limited</t>
  </si>
  <si>
    <t>Tongxiang</t>
  </si>
  <si>
    <t>CID003226</t>
  </si>
  <si>
    <t>Umicore Finland Oy</t>
  </si>
  <si>
    <t>Kokkola</t>
  </si>
  <si>
    <t>CID003232</t>
  </si>
  <si>
    <t>Dynatec Madagascar Company</t>
  </si>
  <si>
    <t>CID003255</t>
  </si>
  <si>
    <t>Quzhou Huayou Cobalt New Material Co., Ltd.</t>
  </si>
  <si>
    <t>/</t>
  </si>
  <si>
    <t>Quzhou City</t>
  </si>
  <si>
    <t>Zhejiang Province</t>
  </si>
  <si>
    <t>Quzhou Huayou Cobalt New Material Co.,Ltd.</t>
  </si>
  <si>
    <t>CID003390</t>
  </si>
  <si>
    <t>NORILSK NICKEL HARJAVALTA OY</t>
  </si>
  <si>
    <t>Harvjavalta</t>
  </si>
  <si>
    <t>CID003406</t>
  </si>
  <si>
    <t>Murrin Murrin Nickel Cobalt Plant</t>
  </si>
  <si>
    <t>Laverton</t>
  </si>
  <si>
    <t>CID003474</t>
  </si>
  <si>
    <t>TRATHO Metal Quimica</t>
  </si>
  <si>
    <t>CID003534</t>
  </si>
  <si>
    <t>Mechema Taiwan Plant 2</t>
  </si>
  <si>
    <t>CID003583</t>
  </si>
  <si>
    <t>RFH Yancheng Jinye New Material Technology Co., Ltd.</t>
  </si>
  <si>
    <t>CID003928</t>
  </si>
  <si>
    <t>Nickel</t>
  </si>
  <si>
    <t xml:space="preserve"> Murrin Nickel Cobalt Plant</t>
  </si>
  <si>
    <t>CID003968</t>
  </si>
  <si>
    <t>Madagascar</t>
  </si>
  <si>
    <t>CID004008</t>
  </si>
  <si>
    <t>Copper</t>
  </si>
  <si>
    <t>CID004128</t>
  </si>
  <si>
    <t xml:space="preserve">Copper </t>
  </si>
  <si>
    <t>Radomiro Tomic</t>
  </si>
  <si>
    <t>CID004201</t>
  </si>
  <si>
    <t>MMG Kinsevere SARL</t>
  </si>
  <si>
    <t>Kipushi</t>
  </si>
  <si>
    <t>CID004288</t>
  </si>
  <si>
    <t>CID004442</t>
  </si>
  <si>
    <t>CID004431</t>
  </si>
  <si>
    <t>CMT Rare Metal Advanced Materials (Hunan) Co., Ltd.</t>
  </si>
  <si>
    <t>CID004604</t>
  </si>
  <si>
    <t>Impala Platinum - Base Metal Refinery (BMR)</t>
  </si>
  <si>
    <t>CID004610</t>
  </si>
  <si>
    <t>Impala Platinum - Rustenburg Smelter</t>
  </si>
  <si>
    <t>CID005067</t>
  </si>
  <si>
    <t>PT Arsed Indonesia</t>
  </si>
  <si>
    <t>No.48, Dongfu Road, Suzhou Industrial Park</t>
  </si>
  <si>
    <t>Operaciones Metalurgical S.A.</t>
  </si>
  <si>
    <t>T.C.A. S.p.A</t>
  </si>
  <si>
    <t>CID003878</t>
  </si>
  <si>
    <t>Toyo Smelter &amp; Refinery, Sumitomo Metal Mining</t>
  </si>
  <si>
    <t>Saijyo</t>
  </si>
  <si>
    <t>CID003878</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</si>
</sst>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0" fillId="0" borderId="0" xfId="0" applyAlignment="1" applyProtection="1">
      <alignment horizontal="left" vertical="center" wrapText="1"/>
      <protection hidden="1"/>
    </xf>
    <xf numFmtId="0" fontId="0" fillId="0" borderId="0" xfId="0" applyAlignment="1">
      <alignment horizontal="center" vertical="center"/>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Hypertextové prepojenie" xfId="487" builtinId="8"/>
    <cellStyle name="Check Cell 2" xfId="28" xr:uid="{00000000-0005-0000-0000-00001B000000}"/>
    <cellStyle name="Input 2" xfId="495" xr:uid="{00000000-0005-0000-0000-0000EE010000}"/>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rmálna" xfId="0" builtinId="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ppData/Local/Microsoft/Windows/INetCache/Content.Outlook/LH2CBHZF/CMRT_6.6%20RMI_LP_2026_07.xlsx" TargetMode="External"/><Relationship Id="rId2" Type="http://schemas.openxmlformats.org/officeDocument/2006/relationships/externalLinkPath" Target="file:///C:\Users\crt-56\AppData\Local\Microsoft\Windows\INetCache\Content.Outlook\LH2CBHZF\CMRT_6.6%20RMI_LP_2026_07.xlsx" TargetMode="External"/><Relationship Id="rId1" Type="http://schemas.openxmlformats.org/officeDocument/2006/relationships/externalLinkPath" Target="/Users/crt-56/AppData/Local/Microsoft/Windows/INetCache/Content.Outlook/LH2CBHZF/CMRT_6.6%20RMI_LP_2026_07.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AppData/Local/Microsoft/Windows/INetCache/Content.Outlook/LH2CBHZF/ESI_ALPHA_CMRT%20v6.6_(UD)_June%202026.xlsx" TargetMode="External"/><Relationship Id="rId2" Type="http://schemas.openxmlformats.org/officeDocument/2006/relationships/externalLinkPath" Target="file:///C:\Users\crt-56\AppData\Local\Microsoft\Windows\INetCache\Content.Outlook\LH2CBHZF\ESI_ALPHA_CMRT%20v6.6_(UD)_June%202026.xlsx" TargetMode="External"/><Relationship Id="rId1" Type="http://schemas.openxmlformats.org/officeDocument/2006/relationships/externalLinkPath" Target="/Users/crt-56/AppData/Local/Microsoft/Windows/INetCache/Content.Outlook/LH2CBHZF/ESI_ALPHA_CMRT%20v6.6_(UD)_June%202026.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AppData/Local/Microsoft/Windows/INetCache/Content.Outlook/LH2CBHZF/RMI_EMRT_2.11_KOKI_Cu_J_202607.xlsx" TargetMode="External"/><Relationship Id="rId2" Type="http://schemas.openxmlformats.org/officeDocument/2006/relationships/externalLinkPath" Target="file:///C:\Users\crt-56\AppData\Local\Microsoft\Windows\INetCache\Content.Outlook\LH2CBHZF\RMI_EMRT_2.11_KOKI_Cu_J_202607.xlsx" TargetMode="External"/><Relationship Id="rId1" Type="http://schemas.openxmlformats.org/officeDocument/2006/relationships/externalLinkPath" Target="/Users/crt-56/AppData/Local/Microsoft/Windows/INetCache/Content.Outlook/LH2CBHZF/RMI_EMRT_2.11_KOKI_Cu_J_2026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refreshError="1"/>
      <sheetData sheetId="9" refreshError="1"/>
      <sheetData sheetId="10" refreshError="1">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Mine List"/>
      <sheetName val="Product List"/>
      <sheetName val="Smelter Look-up"/>
      <sheetName val="L"/>
      <sheetName val="C"/>
      <sheetName val="Sor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
          <cell r="J4" t="str">
            <v>METAL+Alias</v>
          </cell>
        </row>
        <row r="5">
          <cell r="J5" t="str">
            <v>CobaltAdvanced Materials Production Plant (Qingyuan Industrial Park)</v>
          </cell>
        </row>
        <row r="6">
          <cell r="J6" t="str">
            <v>CobaltAnhui Hanrui New Material Co., Ltd.</v>
          </cell>
        </row>
        <row r="7">
          <cell r="J7" t="str">
            <v>CobaltAttero Recycling Pvt Ltd</v>
          </cell>
        </row>
        <row r="8">
          <cell r="J8" t="str">
            <v>CobaltBHP Nickel West Pty Ltd</v>
          </cell>
        </row>
        <row r="9">
          <cell r="J9" t="str">
            <v>CobaltCanadian Electrolytic Zinc Limited</v>
          </cell>
        </row>
        <row r="10">
          <cell r="J10" t="str">
            <v>CobaltChemaf Etoile</v>
          </cell>
        </row>
        <row r="11">
          <cell r="J11" t="str">
            <v>CobaltChizhou CN New Materials and Technology Co., Ltd.</v>
          </cell>
        </row>
        <row r="12">
          <cell r="J12" t="str">
            <v>CobaltChizhou Xi’en New Material Technology Co., Ltd.</v>
          </cell>
        </row>
        <row r="13">
          <cell r="J13" t="str">
            <v>CobaltCMOC Kisanfu Mining SARL</v>
          </cell>
        </row>
        <row r="14">
          <cell r="J14" t="str">
            <v>CobaltCOMMUS</v>
          </cell>
        </row>
        <row r="15">
          <cell r="J15" t="str">
            <v>CobaltCompagnie de Tifnout Tiranimine</v>
          </cell>
        </row>
        <row r="16">
          <cell r="J16" t="str">
            <v>CobaltCompagnie Miniere de Musonoie Global SAS</v>
          </cell>
        </row>
        <row r="17">
          <cell r="J17" t="str">
            <v>CobaltCompagnie Minière de Musonoïe Global SAS</v>
          </cell>
        </row>
        <row r="18">
          <cell r="J18" t="str">
            <v>CobaltComplexe hydrométallurgique de Guemassa</v>
          </cell>
        </row>
        <row r="19">
          <cell r="J19" t="str">
            <v>CobaltCoral Bay Nickel Corp.</v>
          </cell>
        </row>
        <row r="20">
          <cell r="J20" t="str">
            <v>CobaltCoral Bay Nickel Corporation (CBNC)</v>
          </cell>
        </row>
        <row r="21">
          <cell r="J21" t="str">
            <v>CobaltCoreMax Corporation</v>
          </cell>
        </row>
        <row r="22">
          <cell r="J22" t="str">
            <v>CobaltCosmo Chemical, Ltd.</v>
          </cell>
        </row>
        <row r="23">
          <cell r="J23" t="str">
            <v>CobaltCosmo EcoChem Co., Ltd.</v>
          </cell>
        </row>
        <row r="24">
          <cell r="J24" t="str">
            <v>CobaltDynatec Madagascar Company</v>
          </cell>
        </row>
        <row r="25">
          <cell r="J25" t="str">
            <v>CobaltEcopro Materials Co., Ltd.</v>
          </cell>
        </row>
        <row r="26">
          <cell r="J26" t="str">
            <v>CobaltEti Bakir A.S</v>
          </cell>
        </row>
        <row r="27">
          <cell r="J27" t="str">
            <v>CobaltEti Bakır A.S</v>
          </cell>
        </row>
        <row r="28">
          <cell r="J28" t="str">
            <v>CobaltEti Bakır A.Ş</v>
          </cell>
        </row>
        <row r="29">
          <cell r="J29" t="str">
            <v>CobaltExcellen Minerals SARL</v>
          </cell>
        </row>
        <row r="30">
          <cell r="J30" t="str">
            <v>CobaltFairsky Industrial Co., Limited</v>
          </cell>
        </row>
        <row r="31">
          <cell r="J31" t="str">
            <v>CobaltFort Saskatchewan Metals Facility</v>
          </cell>
        </row>
        <row r="32">
          <cell r="J32" t="str">
            <v>CobaltFreeport Kokkola</v>
          </cell>
        </row>
        <row r="33">
          <cell r="J33" t="str">
            <v>CobaltFujian Evergreen New Energy Technology Co.</v>
          </cell>
        </row>
        <row r="34">
          <cell r="J34" t="str">
            <v>CobaltFujian Evergreen New Energy Technology Co., Ltd.</v>
          </cell>
        </row>
        <row r="35">
          <cell r="J35" t="str">
            <v>CobaltGangzhou Yi Hao Umicore Industry Co.</v>
          </cell>
        </row>
        <row r="36">
          <cell r="J36" t="str">
            <v>CobaltGanzhou Hanrui</v>
          </cell>
        </row>
        <row r="37">
          <cell r="J37" t="str">
            <v>CobaltGanzhou Hanrui New Energy Technology Co., Ltd.</v>
          </cell>
        </row>
        <row r="38">
          <cell r="J38" t="str">
            <v>CobaltGanzhou Highpower Technology Co., Ltd.</v>
          </cell>
        </row>
        <row r="39">
          <cell r="J39" t="str">
            <v>CobaltGanzhou Tengyuan Cobalt New Material Co., Ltd.</v>
          </cell>
        </row>
        <row r="40">
          <cell r="J40" t="str">
            <v>CobaltGanZhou Yihao Umicore Industries Co., Ltd</v>
          </cell>
        </row>
        <row r="41">
          <cell r="J41" t="str">
            <v>CobaltGem (Jiangsu) Cobalt Industry Co., Ltd.</v>
          </cell>
        </row>
        <row r="42">
          <cell r="J42" t="str">
            <v>CobaltGLC (Laos) Metal Co. Ltd</v>
          </cell>
        </row>
        <row r="43">
          <cell r="J43" t="str">
            <v>CobaltGlencore Nikkelverk AS</v>
          </cell>
        </row>
        <row r="44">
          <cell r="J44" t="str">
            <v>CobaltGlencore Nikkelverk Refinery</v>
          </cell>
        </row>
        <row r="45">
          <cell r="J45" t="str">
            <v>CobaltGuangdong Fangyuan New Materials Group Co., Ltd.</v>
          </cell>
        </row>
        <row r="46">
          <cell r="J46" t="str">
            <v>CobaltGuangdong Jiana Energy Technology Co., Ltd.</v>
          </cell>
        </row>
        <row r="47">
          <cell r="J47" t="str">
            <v>CobaltGuangxi CNGR New Energy Science &amp; Technology Co., Ltd.</v>
          </cell>
        </row>
        <row r="48">
          <cell r="J48" t="str">
            <v>CobaltGuangxi Yinyi Advanced Material Co., Ltd.</v>
          </cell>
        </row>
        <row r="49">
          <cell r="J49" t="str">
            <v>CobaltGuizhou CNGR Resource Recycling Industry Development Co., Ltd.</v>
          </cell>
        </row>
        <row r="50">
          <cell r="J50" t="str">
            <v>CobaltGuizhou Red Star Electronic Material Co., Ltd.</v>
          </cell>
        </row>
        <row r="51">
          <cell r="J51" t="str">
            <v>CobaltHarima Refinery</v>
          </cell>
        </row>
        <row r="52">
          <cell r="J52" t="str">
            <v>CobaltHarima Refinery, Sumitomo Metal Mining</v>
          </cell>
        </row>
        <row r="53">
          <cell r="J53" t="str">
            <v>CobaltHefei Rongjie Metal Technology Co., Ltd.</v>
          </cell>
        </row>
        <row r="54">
          <cell r="J54" t="str">
            <v>CobaltHunan Brunp Recycling Technology Co., Ltd.</v>
          </cell>
        </row>
        <row r="55">
          <cell r="J55" t="str">
            <v>CobaltHunan CNGR New Energy Science &amp; Technology Co., Ltd.</v>
          </cell>
        </row>
        <row r="56">
          <cell r="J56" t="str">
            <v>CobaltHunan Hina Advanced Material Co., Ltd.</v>
          </cell>
        </row>
        <row r="57">
          <cell r="J57" t="str">
            <v>CobaltHunan Jinxin New Material Holding Co., Ltd.</v>
          </cell>
        </row>
        <row r="58">
          <cell r="J58" t="str">
            <v>CobaltHunan Jinxin New Materials Co., Ltd.</v>
          </cell>
        </row>
        <row r="59">
          <cell r="J59" t="str">
            <v>CobaltHunan Shiji Yintian New Material Co., Ltd.</v>
          </cell>
        </row>
        <row r="60">
          <cell r="J60" t="str">
            <v>CobaltHunan Yacheng New Energy Co., Ltd.</v>
          </cell>
        </row>
        <row r="61">
          <cell r="J61" t="str">
            <v>CobaltHunan Yacheng New Materials Co., Ltd.</v>
          </cell>
        </row>
        <row r="62">
          <cell r="J62" t="str">
            <v>CobaltHunan Zoomwe New Energy Science &amp; Technology Co., Ltd.</v>
          </cell>
        </row>
        <row r="63">
          <cell r="J63" t="str">
            <v>CobaltICoNiChem Widnes Ltd</v>
          </cell>
        </row>
        <row r="64">
          <cell r="J64" t="str">
            <v>CobaltImpala Platinum - Base Metal Refinery (BMR)</v>
          </cell>
        </row>
        <row r="65">
          <cell r="J65" t="str">
            <v>CobaltImpala Platinum - Rustenburg Smelter</v>
          </cell>
        </row>
        <row r="66">
          <cell r="J66" t="str">
            <v>CobaltImpala Refineries – Base Metals Refinery (BMR)</v>
          </cell>
        </row>
        <row r="67">
          <cell r="J67" t="str">
            <v>CobaltImpala Rustenburg</v>
          </cell>
        </row>
        <row r="68">
          <cell r="J68" t="str">
            <v>CobaltIncasa S.A.</v>
          </cell>
        </row>
        <row r="69">
          <cell r="J69" t="str">
            <v>CobaltJiana</v>
          </cell>
        </row>
        <row r="70">
          <cell r="J70" t="str">
            <v>CobaltJiangmen Chancsun Umicore Industry Co., Ltd. (JUC)</v>
          </cell>
        </row>
        <row r="71">
          <cell r="J71" t="str">
            <v>CobaltJiangmen Chancsun Umicore Industry Co.,Ltd</v>
          </cell>
        </row>
        <row r="72">
          <cell r="J72" t="str">
            <v>CobaltJiangsu Cobalt Nickel Metal (KLK)</v>
          </cell>
        </row>
        <row r="73">
          <cell r="J73" t="str">
            <v>CobaltJiangsu KLK Cobalt Nickel Metal Co., Ltd.</v>
          </cell>
        </row>
        <row r="74">
          <cell r="J74" t="str">
            <v>CobaltJiangsu Xiongfeng Technology Co., Ltd.</v>
          </cell>
        </row>
        <row r="75">
          <cell r="J75" t="str">
            <v>CobaltJiangxi Miracle Golden Tiger Cobalt Co. Ltd.</v>
          </cell>
        </row>
        <row r="76">
          <cell r="J76" t="str">
            <v>CobaltJiangxi Rui da Xinnengyuan Technology Co., Ltd.</v>
          </cell>
        </row>
        <row r="77">
          <cell r="J77" t="str">
            <v>CobaltJiangxi Ruida New Energy Technology Co., Ltd.</v>
          </cell>
        </row>
        <row r="78">
          <cell r="J78" t="str">
            <v>CobaltJing Yuan Tungsten Technology Co., Ltd.</v>
          </cell>
        </row>
        <row r="79">
          <cell r="J79" t="str">
            <v>CobaltJingmen GEM Co., Ltd.</v>
          </cell>
        </row>
        <row r="80">
          <cell r="J80" t="str">
            <v>CobaltJSC Kolskaya Mining and Metallurgical Company (Kola MMC)</v>
          </cell>
        </row>
        <row r="81">
          <cell r="J81" t="str">
            <v>CobaltKamoto Copper Company</v>
          </cell>
        </row>
        <row r="82">
          <cell r="J82" t="str">
            <v>CobaltKasombo Minerals (SPRL) - MIKAS Huayou</v>
          </cell>
        </row>
        <row r="83">
          <cell r="J83" t="str">
            <v>CobaltKFM</v>
          </cell>
        </row>
        <row r="84">
          <cell r="J84" t="str">
            <v>CobaltKinsevere</v>
          </cell>
        </row>
        <row r="85">
          <cell r="J85" t="str">
            <v>CobaltKisanfu</v>
          </cell>
        </row>
        <row r="86">
          <cell r="J86" t="str">
            <v>CobaltKisanfu Mining (Kimin)</v>
          </cell>
        </row>
        <row r="87">
          <cell r="J87" t="str">
            <v>CobaltKola Mining and Metallurgical Company</v>
          </cell>
        </row>
        <row r="88">
          <cell r="J88" t="str">
            <v>CobaltKolwezi Tailings (KMT, aka Kingamyambo Musonoi Tailings)</v>
          </cell>
        </row>
        <row r="89">
          <cell r="J89" t="str">
            <v>CobaltLa Compagnie de Traitement des Rejets de Kingamyambo S.A. (Metalkol S.A.)</v>
          </cell>
        </row>
        <row r="90">
          <cell r="J90" t="str">
            <v>CobaltLa Miniere de Kambove</v>
          </cell>
        </row>
        <row r="91">
          <cell r="J91" t="str">
            <v>CobaltLa Miniere de Kasombo</v>
          </cell>
        </row>
        <row r="92">
          <cell r="J92" t="str">
            <v>CobaltLA MINIERE DE KASOMBO SAS</v>
          </cell>
        </row>
        <row r="93">
          <cell r="J93" t="str">
            <v>CobaltLanzhou Jinchuan Advanced Materials Technology Co., Ltd.</v>
          </cell>
        </row>
        <row r="94">
          <cell r="J94" t="str">
            <v>CobaltLianyou Resources Co., Ltd.</v>
          </cell>
        </row>
        <row r="95">
          <cell r="J95" t="str">
            <v>CobaltLOHUM CLEANTECH PVT LTD</v>
          </cell>
        </row>
        <row r="96">
          <cell r="J96" t="str">
            <v>CobaltLong Harbor Nickel Processing Plant</v>
          </cell>
        </row>
        <row r="97">
          <cell r="J97" t="str">
            <v>CobaltLubumbashi (Mine de L’Etoile)</v>
          </cell>
        </row>
        <row r="98">
          <cell r="J98" t="str">
            <v>CobaltLuilu Metallurgical Plant</v>
          </cell>
        </row>
        <row r="99">
          <cell r="J99" t="str">
            <v>CobaltLUILU RESSOURCES SAS</v>
          </cell>
        </row>
        <row r="100">
          <cell r="J100" t="str">
            <v>CobaltMechema Chemicals (Thailand) Co., Ltd.</v>
          </cell>
        </row>
        <row r="101">
          <cell r="J101" t="str">
            <v>CobaltMechema Chemicals shang-yu</v>
          </cell>
        </row>
        <row r="102">
          <cell r="J102" t="str">
            <v>CobaltMechema Korea, Co., Ltd.</v>
          </cell>
        </row>
        <row r="103">
          <cell r="J103" t="str">
            <v>CobaltMechema Taiwan Plant 1</v>
          </cell>
        </row>
        <row r="104">
          <cell r="J104" t="str">
            <v>CobaltMechema Taiwan Plant 2</v>
          </cell>
        </row>
        <row r="105">
          <cell r="J105" t="str">
            <v>CobaltMETAL MINES SARL</v>
          </cell>
        </row>
        <row r="106">
          <cell r="J106" t="str">
            <v>CobaltMetalkol</v>
          </cell>
        </row>
        <row r="107">
          <cell r="J107" t="str">
            <v>CobaltMIKAS</v>
          </cell>
        </row>
        <row r="108">
          <cell r="J108" t="str">
            <v>CobaltMinara Resources Pty</v>
          </cell>
        </row>
        <row r="109">
          <cell r="J109" t="str">
            <v>CobaltMinara Resources Pty Ltd.</v>
          </cell>
        </row>
        <row r="110">
          <cell r="J110" t="str">
            <v>CobaltMKM - La Miniere de Kalumbwe Myunga</v>
          </cell>
        </row>
        <row r="111">
          <cell r="J111" t="str">
            <v>CobaltMKM - La Minière de Kalumbwe Myunga</v>
          </cell>
        </row>
        <row r="112">
          <cell r="J112" t="str">
            <v>CobaltMMG Kinsevere SARL</v>
          </cell>
        </row>
        <row r="113">
          <cell r="J113" t="str">
            <v>CobaltMurrin Murrin Nickel Cobalt Plant</v>
          </cell>
        </row>
        <row r="114">
          <cell r="J114" t="str">
            <v>CobaltMutanda</v>
          </cell>
        </row>
        <row r="115">
          <cell r="J115" t="str">
            <v>CobaltMutanda Mining SPRL</v>
          </cell>
        </row>
        <row r="116">
          <cell r="J116" t="str">
            <v>CobaltNadezhda Metallurgical Plant (named after B.I. Kolesnikov) of the Polar Division of PJSC MMC Norilsk Nickel</v>
          </cell>
        </row>
        <row r="117">
          <cell r="J117" t="str">
            <v>CobaltNadezhda Metallurgical Plant of MMC Norilsk Nickel's Polar Division</v>
          </cell>
        </row>
        <row r="118">
          <cell r="J118" t="str">
            <v>CobaltNam Viet Cromit Joint Stock Company</v>
          </cell>
        </row>
        <row r="119">
          <cell r="J119" t="str">
            <v>CobaltNan Viet Ferrochrome Co., Ltd.</v>
          </cell>
        </row>
        <row r="120">
          <cell r="J120" t="str">
            <v>CobaltNantong Xinwei</v>
          </cell>
        </row>
        <row r="121">
          <cell r="J121" t="str">
            <v>CobaltNantong Xinwei Nickel Cobalt Technology Development Co., Ltd.</v>
          </cell>
        </row>
        <row r="122">
          <cell r="J122" t="str">
            <v>CobaltNew Era Group Zhejiang Zhongneng Cycle Technology Co., Ltd.</v>
          </cell>
        </row>
        <row r="123">
          <cell r="J123" t="str">
            <v>CobaltNew Providence Metals Marketing Inc.</v>
          </cell>
        </row>
        <row r="124">
          <cell r="J124" t="str">
            <v>CobaltNiihama Nickel and Cobalt Facility</v>
          </cell>
        </row>
        <row r="125">
          <cell r="J125" t="str">
            <v>CobaltNiihama Nickel Refinery</v>
          </cell>
        </row>
        <row r="126">
          <cell r="J126" t="str">
            <v>CobaltNiihama Nickel Refinery, Sumitomo Metal Mining</v>
          </cell>
        </row>
        <row r="127">
          <cell r="J127" t="str">
            <v>CobaltNingbo Yanmen Chemical Co., Ltd.</v>
          </cell>
        </row>
        <row r="128">
          <cell r="J128" t="str">
            <v>CobaltNORILSK NICKEL HARJAVALTA OY</v>
          </cell>
        </row>
        <row r="129">
          <cell r="J129" t="str">
            <v>CobaltPort Colborne Refinery</v>
          </cell>
        </row>
        <row r="130">
          <cell r="J130" t="str">
            <v>CobaltProny Resources New Caledonia</v>
          </cell>
        </row>
        <row r="131">
          <cell r="J131" t="str">
            <v>CobaltPT Halmahera Persada Lygend</v>
          </cell>
        </row>
        <row r="132">
          <cell r="J132" t="str">
            <v>CobaltPT HUAFEI NICKEL COBALT</v>
          </cell>
        </row>
        <row r="133">
          <cell r="J133" t="str">
            <v>CobaltPT HUAYUE NICKEL COBALT</v>
          </cell>
        </row>
        <row r="134">
          <cell r="J134" t="str">
            <v>CobaltPT Mechema Indonesia</v>
          </cell>
        </row>
        <row r="135">
          <cell r="J135" t="str">
            <v>CobaltPT Obi Nickel Cobalt</v>
          </cell>
        </row>
        <row r="136">
          <cell r="J136" t="str">
            <v>CobaltPT QMB New Energy Materials</v>
          </cell>
        </row>
        <row r="137">
          <cell r="J137" t="str">
            <v>CobaltQuzhou Huayou Cobalt New Material Co., Ltd.</v>
          </cell>
        </row>
        <row r="138">
          <cell r="J138" t="str">
            <v>CobaltQuzhou Huayou Cobalt New Material Co.,Ltd.</v>
          </cell>
        </row>
        <row r="139">
          <cell r="J139" t="str">
            <v>CobaltRuashi</v>
          </cell>
        </row>
        <row r="140">
          <cell r="J140" t="str">
            <v>CobaltRuashi Mining SAS</v>
          </cell>
        </row>
        <row r="141">
          <cell r="J141" t="str">
            <v>CobaltRuiyilu Simple Resources Co., Ltd./ Luilu (Kolwezi)</v>
          </cell>
        </row>
        <row r="142">
          <cell r="J142" t="str">
            <v>CobaltSherritt</v>
          </cell>
        </row>
        <row r="143">
          <cell r="J143" t="str">
            <v>CobaltSichuan Jayson New Energy Technology Co., Ltd.</v>
          </cell>
        </row>
        <row r="144">
          <cell r="J144" t="str">
            <v>CobaltSimple Resources Co., Ltd.</v>
          </cell>
        </row>
        <row r="145">
          <cell r="J145" t="str">
            <v>CobaltSOCIETE MINIERE DU KATANGA (Lupoto Plant)</v>
          </cell>
        </row>
        <row r="146">
          <cell r="J146" t="str">
            <v>CobaltSociete pour le Traitment du Terril de Lubumbashi (STL)</v>
          </cell>
        </row>
        <row r="147">
          <cell r="J147" t="str">
            <v>CobaltSumitomo Metal Mining</v>
          </cell>
        </row>
        <row r="148">
          <cell r="J148" t="str">
            <v>CobaltSungEel HiMetal Co., Ltd.</v>
          </cell>
        </row>
        <row r="149">
          <cell r="J149" t="str">
            <v>CobaltSungEel HiTech Co., Ltd.</v>
          </cell>
        </row>
        <row r="150">
          <cell r="J150" t="str">
            <v>CobaltTaganito HPAL Nickel Corp.</v>
          </cell>
        </row>
        <row r="151">
          <cell r="J151" t="str">
            <v>CobaltTaganito HPAL Nickel Corporation (THPAL)</v>
          </cell>
        </row>
        <row r="152">
          <cell r="J152" t="str">
            <v>CobaltTenke Fungrume Mining (TFM)</v>
          </cell>
        </row>
        <row r="153">
          <cell r="J153" t="str">
            <v>CobaltTenke Fungurume</v>
          </cell>
        </row>
        <row r="154">
          <cell r="J154" t="str">
            <v>CobaltTenke Fungurume Mining SA</v>
          </cell>
        </row>
        <row r="155">
          <cell r="J155" t="str">
            <v>CobaltThe Ambatovy</v>
          </cell>
        </row>
        <row r="156">
          <cell r="J156" t="str">
            <v>CobaltUmicore Finland Oy</v>
          </cell>
        </row>
        <row r="157">
          <cell r="J157" t="str">
            <v>CobaltUmicore Olen</v>
          </cell>
        </row>
        <row r="158">
          <cell r="J158" t="str">
            <v>CobaltUranus Chemicals</v>
          </cell>
        </row>
        <row r="159">
          <cell r="J159" t="str">
            <v>CobaltVale – Long Harbour Processing Plant (LHPP)</v>
          </cell>
        </row>
        <row r="160">
          <cell r="J160" t="str">
            <v>CobaltVale New Caledonia</v>
          </cell>
        </row>
        <row r="161">
          <cell r="J161" t="str">
            <v>CobaltVale Nouvelle-Caledonie S.A.S</v>
          </cell>
        </row>
        <row r="162">
          <cell r="J162" t="str">
            <v>CobaltVital Materials Plant</v>
          </cell>
        </row>
        <row r="163">
          <cell r="J163" t="str">
            <v>CobaltVital Materials Workshop</v>
          </cell>
        </row>
        <row r="164">
          <cell r="J164" t="str">
            <v>CobaltVital Materials Workshop</v>
          </cell>
        </row>
        <row r="165">
          <cell r="J165" t="str">
            <v>CobaltW&amp;Q Metal Products Co., Limited</v>
          </cell>
        </row>
        <row r="166">
          <cell r="J166" t="str">
            <v>CobaltWanhua Chemical Hydrometallurgy Unit</v>
          </cell>
        </row>
        <row r="167">
          <cell r="J167" t="str">
            <v>CobaltXiongfeng</v>
          </cell>
        </row>
        <row r="168">
          <cell r="J168" t="str">
            <v>CobaltXTC New Energy Materials (Xiamen) LTD.</v>
          </cell>
        </row>
        <row r="169">
          <cell r="J169" t="str">
            <v>CobaltYichang Brunp Contemporary Amperex Co., Ltd.</v>
          </cell>
        </row>
        <row r="170">
          <cell r="J170" t="str">
            <v>CobaltYichang Yihua-Brunp New Material Co., Ltd.</v>
          </cell>
        </row>
        <row r="171">
          <cell r="J171" t="str">
            <v>CobaltZhejiang Greatpower Cobalt Materials Co., Ltd.</v>
          </cell>
        </row>
        <row r="172">
          <cell r="J172" t="str">
            <v>CobaltZhejiang Huayou Cobalt &amp; Nickel Co., Ltd.</v>
          </cell>
        </row>
        <row r="173">
          <cell r="J173" t="str">
            <v>CobaltZhejiang Huayou Cobalt Co., Ltd.</v>
          </cell>
        </row>
        <row r="174">
          <cell r="J174" t="str">
            <v>CobaltZhejiang Huayou Cobalt Company Limited</v>
          </cell>
        </row>
        <row r="175">
          <cell r="J175" t="str">
            <v>CobaltZhejiang New Era Zhongneng Recycling Technology Co., Ltd.</v>
          </cell>
        </row>
        <row r="176">
          <cell r="J176" t="str">
            <v>CobaltZHEJIANG NEW ERA ZHONGNENG TECHNOLOGY CO., LTD.</v>
          </cell>
        </row>
        <row r="177">
          <cell r="J177" t="str">
            <v>CobaltZhejiang Zhongjin Greatpower Lithium-Battery Industrial Corporation Co., Ltd.</v>
          </cell>
        </row>
        <row r="178">
          <cell r="J178" t="str">
            <v>CobaltZhuhai Kelixin Metal Materials Co., Ltd.</v>
          </cell>
        </row>
        <row r="179">
          <cell r="J179" t="str">
            <v>CobaltZimbabwe Platinum Mines Private Limited</v>
          </cell>
        </row>
        <row r="180">
          <cell r="J180" t="str">
            <v>CobaltZIMPLATS</v>
          </cell>
        </row>
        <row r="181">
          <cell r="J181" t="str">
            <v>CobaltSmelter not listed</v>
          </cell>
        </row>
        <row r="182">
          <cell r="J182" t="str">
            <v>CobaltSmelter not yet identified</v>
          </cell>
        </row>
        <row r="183">
          <cell r="J183" t="str">
            <v>CopperAnglo American (Chagres)</v>
          </cell>
        </row>
        <row r="184">
          <cell r="J184" t="str">
            <v>CopperAnglo American (Los Bronces)</v>
          </cell>
        </row>
        <row r="185">
          <cell r="J185" t="str">
            <v>CopperAtlantic Copper S.A.</v>
          </cell>
        </row>
        <row r="186">
          <cell r="J186" t="str">
            <v>CopperAtlantic Copper, S.L.U.</v>
          </cell>
        </row>
        <row r="187">
          <cell r="J187" t="str">
            <v>CopperAurubis AG, Hamburg</v>
          </cell>
        </row>
        <row r="188">
          <cell r="J188" t="str">
            <v>CopperAurubis AG, Luenen</v>
          </cell>
        </row>
        <row r="189">
          <cell r="J189" t="str">
            <v>CopperAurubis Beerse</v>
          </cell>
        </row>
        <row r="190">
          <cell r="J190" t="str">
            <v>CopperAurubis Beerse N.V.</v>
          </cell>
        </row>
        <row r="191">
          <cell r="J191" t="str">
            <v>CopperAurubis Bulgaria</v>
          </cell>
        </row>
        <row r="192">
          <cell r="J192" t="str">
            <v>CopperAurubis Hamburg</v>
          </cell>
        </row>
        <row r="193">
          <cell r="J193" t="str">
            <v>CopperAurubis Hamburg AG</v>
          </cell>
        </row>
        <row r="194">
          <cell r="J194" t="str">
            <v>CopperAurubis Huettenwerke Kayser</v>
          </cell>
        </row>
        <row r="195">
          <cell r="J195" t="str">
            <v>CopperAurubis Olen nv</v>
          </cell>
        </row>
        <row r="196">
          <cell r="J196" t="str">
            <v>CopperAurubis Pirdop</v>
          </cell>
        </row>
        <row r="197">
          <cell r="J197" t="str">
            <v>CopperAurubis Pirdop Bulgaria AD</v>
          </cell>
        </row>
        <row r="198">
          <cell r="J198" t="str">
            <v>CopperBagdad</v>
          </cell>
        </row>
        <row r="199">
          <cell r="J199" t="str">
            <v>CopperBirla Group (Hidalco)</v>
          </cell>
        </row>
        <row r="200">
          <cell r="J200" t="str">
            <v>CopperBoliden Harjavalta Oy</v>
          </cell>
        </row>
        <row r="201">
          <cell r="J201" t="str">
            <v>CopperBoliden Kokkola Oy</v>
          </cell>
        </row>
        <row r="202">
          <cell r="J202" t="str">
            <v>CopperBoliden Mineral AB (Ronnskar)</v>
          </cell>
        </row>
        <row r="203">
          <cell r="J203" t="str">
            <v>CopperBoliden Odda AS</v>
          </cell>
        </row>
        <row r="204">
          <cell r="J204" t="str">
            <v>CopperBoliden Ronnskar</v>
          </cell>
        </row>
        <row r="205">
          <cell r="J205" t="str">
            <v>CopperBuenavista del Cobre (former Cananea)</v>
          </cell>
        </row>
        <row r="206">
          <cell r="J206" t="str">
            <v>CopperBuenavista del Cobre S.A.</v>
          </cell>
        </row>
        <row r="207">
          <cell r="J207" t="str">
            <v>CopperCadia Valley Operations</v>
          </cell>
        </row>
        <row r="208">
          <cell r="J208" t="str">
            <v>CopperCanadian Electrolytic Zinc Limited</v>
          </cell>
        </row>
        <row r="209">
          <cell r="J209" t="str">
            <v>CopperCaserones</v>
          </cell>
        </row>
        <row r="210">
          <cell r="J210" t="str">
            <v>CopperCCR Refinery - Glencore Canada Corporation</v>
          </cell>
        </row>
        <row r="211">
          <cell r="J211" t="str">
            <v>CopperCerro Verde I Leach Pad</v>
          </cell>
        </row>
        <row r="212">
          <cell r="J212" t="str">
            <v>CopperChagres</v>
          </cell>
        </row>
        <row r="213">
          <cell r="J213" t="str">
            <v>CopperChambishi Copper Smelter Limited</v>
          </cell>
        </row>
        <row r="214">
          <cell r="J214" t="str">
            <v>CopperChino</v>
          </cell>
        </row>
        <row r="215">
          <cell r="J215" t="str">
            <v>CopperChino (Santa Rita)</v>
          </cell>
        </row>
        <row r="216">
          <cell r="J216" t="str">
            <v>CopperChuquicamata Refinery</v>
          </cell>
        </row>
        <row r="217">
          <cell r="J217" t="str">
            <v>CopperCMOC Kisanfu Mining SARL</v>
          </cell>
        </row>
        <row r="218">
          <cell r="J218" t="str">
            <v>CopperCompagnie Miniere de Musonoie Global SAS</v>
          </cell>
        </row>
        <row r="219">
          <cell r="J219" t="str">
            <v>CopperCompagnie Minière de Musonoïe Global SAS</v>
          </cell>
        </row>
        <row r="220">
          <cell r="J220" t="str">
            <v>CopperCompania Minera Lomas Bayas Ltda</v>
          </cell>
        </row>
        <row r="221">
          <cell r="J221" t="str">
            <v>CopperCompania Minera Zaldivar SpA</v>
          </cell>
        </row>
        <row r="222">
          <cell r="J222" t="str">
            <v>CopperCompañia Minera Zaldivar SpA</v>
          </cell>
        </row>
        <row r="223">
          <cell r="J223" t="str">
            <v>CopperCopper plant of the Polar Division of PJSC MMC Norilsk Nickel</v>
          </cell>
        </row>
        <row r="224">
          <cell r="J224" t="str">
            <v>CopperCopper Plant Polar Division of MMC Norilsk Nickel</v>
          </cell>
        </row>
        <row r="225">
          <cell r="J225" t="str">
            <v>CopperDivision Chuquicamata</v>
          </cell>
        </row>
        <row r="226">
          <cell r="J226" t="str">
            <v>CopperDivisión Chuquicamata</v>
          </cell>
        </row>
        <row r="227">
          <cell r="J227" t="str">
            <v>CopperDivision El Teniente</v>
          </cell>
        </row>
        <row r="228">
          <cell r="J228" t="str">
            <v>CopperDivisión El Teniente</v>
          </cell>
        </row>
        <row r="229">
          <cell r="J229" t="str">
            <v>CopperDivision Gabriela Mistral</v>
          </cell>
        </row>
        <row r="230">
          <cell r="J230" t="str">
            <v>CopperDivisión Gabriela Mistral</v>
          </cell>
        </row>
        <row r="231">
          <cell r="J231" t="str">
            <v>CopperDivision Radomiro Tomic</v>
          </cell>
        </row>
        <row r="232">
          <cell r="J232" t="str">
            <v>CopperDivisión Radomiro Tomic</v>
          </cell>
        </row>
        <row r="233">
          <cell r="J233" t="str">
            <v>CopperDivision Salvador</v>
          </cell>
        </row>
        <row r="234">
          <cell r="J234" t="str">
            <v>CopperDivisión Salvador</v>
          </cell>
        </row>
        <row r="235">
          <cell r="J235" t="str">
            <v>CopperDivisión Ventanas</v>
          </cell>
        </row>
        <row r="236">
          <cell r="J236" t="str">
            <v>CopperEl Paso</v>
          </cell>
        </row>
        <row r="237">
          <cell r="J237" t="str">
            <v>CopperEl Paso (refinery)</v>
          </cell>
        </row>
        <row r="238">
          <cell r="J238" t="str">
            <v>CopperEl Teniente</v>
          </cell>
        </row>
        <row r="239">
          <cell r="J239" t="str">
            <v>CopperEti Bakir A.S</v>
          </cell>
        </row>
        <row r="240">
          <cell r="J240" t="str">
            <v>CopperEti Bakır A.S</v>
          </cell>
        </row>
        <row r="241">
          <cell r="J241" t="str">
            <v>CopperEti Bakır A.Ş</v>
          </cell>
        </row>
        <row r="242">
          <cell r="J242" t="str">
            <v>CopperExcellen Minerals SARL</v>
          </cell>
        </row>
        <row r="243">
          <cell r="J243" t="str">
            <v>CopperFairsky Industrial Co., Limited</v>
          </cell>
        </row>
        <row r="244">
          <cell r="J244" t="str">
            <v>CopperFreeport-McMoRan Inc. (Bagdad)</v>
          </cell>
        </row>
        <row r="245">
          <cell r="J245" t="str">
            <v>CopperFreeport-McMoRan Inc. (Chino)</v>
          </cell>
        </row>
        <row r="246">
          <cell r="J246" t="str">
            <v>CopperFreeport-McMoRan Inc. (El Paso)</v>
          </cell>
        </row>
        <row r="247">
          <cell r="J247" t="str">
            <v>CopperFreeport-McMoRan Inc. (Miami)</v>
          </cell>
        </row>
        <row r="248">
          <cell r="J248" t="str">
            <v>CopperFreeport-McMoRan Inc. (Morenci)</v>
          </cell>
        </row>
        <row r="249">
          <cell r="J249" t="str">
            <v>CopperFreeport-McMoRan Inc. (Safford)</v>
          </cell>
        </row>
        <row r="250">
          <cell r="J250" t="str">
            <v>CopperFreeport-McMoRan Inc. (Sierrita)</v>
          </cell>
        </row>
        <row r="251">
          <cell r="J251" t="str">
            <v>CopperFreeport-McMoRan Inc. (Tyrone)</v>
          </cell>
        </row>
        <row r="252">
          <cell r="J252" t="str">
            <v>CopperGabriela Mistral (Gaby)</v>
          </cell>
        </row>
        <row r="253">
          <cell r="J253" t="str">
            <v>CopperGlencore Canada Corporation - CCR Refinery</v>
          </cell>
        </row>
        <row r="254">
          <cell r="J254" t="str">
            <v>CopperGlencore Nikkelverk AS</v>
          </cell>
        </row>
        <row r="255">
          <cell r="J255" t="str">
            <v>CopperGlencore Nikkelverk Refinery</v>
          </cell>
        </row>
        <row r="256">
          <cell r="J256" t="str">
            <v>CopperGlogow I (refinery)</v>
          </cell>
        </row>
        <row r="257">
          <cell r="J257" t="str">
            <v>CopperGlogow II (refinery)</v>
          </cell>
        </row>
        <row r="258">
          <cell r="J258" t="str">
            <v>CopperHibi Kyodo Smelting Co.Ltd</v>
          </cell>
        </row>
        <row r="259">
          <cell r="J259" t="str">
            <v>CopperHindalco Industries Ltd - Unit Birla Copper</v>
          </cell>
        </row>
        <row r="260">
          <cell r="J260" t="str">
            <v>CopperIlo Copper Refinery</v>
          </cell>
        </row>
        <row r="261">
          <cell r="J261" t="str">
            <v>CopperImpala Platinum - Base Metal Refinery (BMR)</v>
          </cell>
        </row>
        <row r="262">
          <cell r="J262" t="str">
            <v>CopperImpala Platinum - Rustenburg Smelter</v>
          </cell>
        </row>
        <row r="263">
          <cell r="J263" t="str">
            <v>CopperImpala Platinum Ltd.</v>
          </cell>
        </row>
        <row r="264">
          <cell r="J264" t="str">
            <v>CopperImpala Refineries – Base Metals Refinery (BMR)</v>
          </cell>
        </row>
        <row r="265">
          <cell r="J265" t="str">
            <v>CopperImpala Rustenburg</v>
          </cell>
        </row>
        <row r="266">
          <cell r="J266" t="str">
            <v>CopperIsabel/ Leyte (PASAR)</v>
          </cell>
        </row>
        <row r="267">
          <cell r="J267" t="str">
            <v>CopperJX Advanced Metals Corporation (Hitachi Refinery)</v>
          </cell>
        </row>
        <row r="268">
          <cell r="J268" t="str">
            <v>CopperJX Advanced Metals Corporation (Saganoseki Smelter &amp; Refinery)</v>
          </cell>
        </row>
        <row r="269">
          <cell r="J269" t="str">
            <v>CopperJX Nippon Mining &amp; Metals Co., Ltd. Hitachi</v>
          </cell>
        </row>
        <row r="270">
          <cell r="J270" t="str">
            <v>CopperKamoto Copper Company</v>
          </cell>
        </row>
        <row r="271">
          <cell r="J271" t="str">
            <v>CopperKansanshi Copper Smelter</v>
          </cell>
        </row>
        <row r="272">
          <cell r="J272" t="str">
            <v>CopperKazzinc</v>
          </cell>
        </row>
        <row r="273">
          <cell r="J273" t="str">
            <v>CopperKazzinc Ltd</v>
          </cell>
        </row>
        <row r="274">
          <cell r="J274" t="str">
            <v>CopperKennecott Utah Copper LLC</v>
          </cell>
        </row>
        <row r="275">
          <cell r="J275" t="str">
            <v>CopperKennecott Utah Copper LLC (Rio Tinto Kennecott or RTK)</v>
          </cell>
        </row>
        <row r="276">
          <cell r="J276" t="str">
            <v>CopperKFM</v>
          </cell>
        </row>
        <row r="277">
          <cell r="J277" t="str">
            <v>CopperKGHM Polska Miedz S.A. Oddzial Huta Miedzi, Glogow</v>
          </cell>
        </row>
        <row r="278">
          <cell r="J278" t="str">
            <v>CopperKGHM Polska Miedz S.A. Oddzial Huta Miedzi, Legnica</v>
          </cell>
        </row>
        <row r="279">
          <cell r="J279" t="str">
            <v>CopperKinsevere Phase 2</v>
          </cell>
        </row>
        <row r="280">
          <cell r="J280" t="str">
            <v>CopperKisanfu</v>
          </cell>
        </row>
        <row r="281">
          <cell r="J281" t="str">
            <v>CopperKisanfu Mining (Kimin)</v>
          </cell>
        </row>
        <row r="282">
          <cell r="J282" t="str">
            <v>CopperKokkola</v>
          </cell>
        </row>
        <row r="283">
          <cell r="J283" t="str">
            <v>CopperKolwezi Tailings (KMT, aka Kingamyambo Musonoi Tailings)</v>
          </cell>
        </row>
        <row r="284">
          <cell r="J284" t="str">
            <v>CopperKyshtym Copper-Electrolytic Plant</v>
          </cell>
        </row>
        <row r="285">
          <cell r="J285" t="str">
            <v>CopperLa Caridad</v>
          </cell>
        </row>
        <row r="286">
          <cell r="J286" t="str">
            <v>CopperLa Compagnie de Traitement des Rejets de Kingamyambo S.A. (Metalkol S.A.)</v>
          </cell>
        </row>
        <row r="287">
          <cell r="J287" t="str">
            <v>CopperLas Ventanas</v>
          </cell>
        </row>
        <row r="288">
          <cell r="J288" t="str">
            <v>Copperlndustrial Minera Mexico, S.A. de C.V. - Refineria Electrolitica de Zinc</v>
          </cell>
        </row>
        <row r="289">
          <cell r="J289" t="str">
            <v>CopperLomas Bayas</v>
          </cell>
        </row>
        <row r="290">
          <cell r="J290" t="str">
            <v>CopperLong Harbor Nickel Processing Plant</v>
          </cell>
        </row>
        <row r="291">
          <cell r="J291" t="str">
            <v>CopperLos Bronces</v>
          </cell>
        </row>
        <row r="292">
          <cell r="J292" t="str">
            <v>CopperLS MnM (ONSAN)</v>
          </cell>
        </row>
        <row r="293">
          <cell r="J293" t="str">
            <v>CopperLS MnM Inc.</v>
          </cell>
        </row>
        <row r="294">
          <cell r="J294" t="str">
            <v>CopperLuilu</v>
          </cell>
        </row>
        <row r="295">
          <cell r="J295" t="str">
            <v>CopperLuilu (leach plant)</v>
          </cell>
        </row>
        <row r="296">
          <cell r="J296" t="str">
            <v>CopperLUILU RESSOURCES SAS</v>
          </cell>
        </row>
        <row r="297">
          <cell r="J297" t="str">
            <v>CopperMantos Blancos</v>
          </cell>
        </row>
        <row r="298">
          <cell r="J298" t="str">
            <v>CopperMantoverde</v>
          </cell>
        </row>
        <row r="299">
          <cell r="J299" t="str">
            <v>CopperMetalkol</v>
          </cell>
        </row>
        <row r="300">
          <cell r="J300" t="str">
            <v>CopperMetallo  (Aurubis)</v>
          </cell>
        </row>
        <row r="301">
          <cell r="J301" t="str">
            <v>CopperMetalurgica de Cobre S.A. de C.V. (Unidad Planta Metalurgica)</v>
          </cell>
        </row>
        <row r="302">
          <cell r="J302" t="str">
            <v>CopperMiami</v>
          </cell>
        </row>
        <row r="303">
          <cell r="J303" t="str">
            <v>CopperMiami (SX-EW)</v>
          </cell>
        </row>
        <row r="304">
          <cell r="J304" t="str">
            <v>CopperMichilla</v>
          </cell>
        </row>
        <row r="305">
          <cell r="J305" t="str">
            <v>CopperMina Justa</v>
          </cell>
        </row>
        <row r="306">
          <cell r="J306" t="str">
            <v>CopperMinera Centinela</v>
          </cell>
        </row>
        <row r="307">
          <cell r="J307" t="str">
            <v>CopperMinera Escondida Limitada</v>
          </cell>
        </row>
        <row r="308">
          <cell r="J308" t="str">
            <v>CopperMinera Mexico S.A. de C.V</v>
          </cell>
        </row>
        <row r="309">
          <cell r="J309" t="str">
            <v>CopperMinera Spence Limitada</v>
          </cell>
        </row>
        <row r="310">
          <cell r="J310" t="str">
            <v>CopperMinera Spence S.A.</v>
          </cell>
        </row>
        <row r="311">
          <cell r="J311" t="str">
            <v>CopperMMG Kinsevere SARL</v>
          </cell>
        </row>
        <row r="312">
          <cell r="J312" t="str">
            <v>CopperMorenci</v>
          </cell>
        </row>
        <row r="313">
          <cell r="J313" t="str">
            <v>CopperMount Isa Mines Limited - Copper Refineries Pty Ltd (CRL)</v>
          </cell>
        </row>
        <row r="314">
          <cell r="J314" t="str">
            <v>CopperMount Isa Mines Limited - Copper Refineries Pty Ltd (Glencore)</v>
          </cell>
        </row>
        <row r="315">
          <cell r="J315" t="str">
            <v>CopperMutanda</v>
          </cell>
        </row>
        <row r="316">
          <cell r="J316" t="str">
            <v>CopperMutanda Mining SPRL</v>
          </cell>
        </row>
        <row r="317">
          <cell r="J317" t="str">
            <v>CopperNadezhda Metallurgical Plant (named after B.I. Kolesnikov) of the Polar Division of PJSC MMC Norilsk Nickel</v>
          </cell>
        </row>
        <row r="318">
          <cell r="J318" t="str">
            <v>CopperNadezhda Metallurgical Plant of MMC Norilsk Nickel's Polar Division</v>
          </cell>
        </row>
        <row r="319">
          <cell r="J319" t="str">
            <v>CopperNaoshima</v>
          </cell>
        </row>
        <row r="320">
          <cell r="J320" t="str">
            <v>CopperNaoshima Smelter &amp; Refinery</v>
          </cell>
        </row>
        <row r="321">
          <cell r="J321" t="str">
            <v>CopperNexa Recursos Minerais S.A. (Juiz de Fora)</v>
          </cell>
        </row>
        <row r="322">
          <cell r="J322" t="str">
            <v>CopperNexa Recursos Minerais S.A. (Três Marias)</v>
          </cell>
        </row>
        <row r="323">
          <cell r="J323" t="str">
            <v>CopperNKANA COPPER REFINERY - Nkana (Kitwe)</v>
          </cell>
        </row>
        <row r="324">
          <cell r="J324" t="str">
            <v>CopperNordenham Metall GmbH</v>
          </cell>
        </row>
        <row r="325">
          <cell r="J325" t="str">
            <v>CopperNyrstar Stolberg</v>
          </cell>
        </row>
        <row r="326">
          <cell r="J326" t="str">
            <v>CopperOlympic Dam</v>
          </cell>
        </row>
        <row r="327">
          <cell r="J327" t="str">
            <v>CopperOnahama</v>
          </cell>
        </row>
        <row r="328">
          <cell r="J328" t="str">
            <v>CopperOnahama Smelter &amp; Refinery</v>
          </cell>
        </row>
        <row r="329">
          <cell r="J329" t="str">
            <v>CopperOnsan Refinery I</v>
          </cell>
        </row>
        <row r="330">
          <cell r="J330" t="str">
            <v>CopperOnsan Refinery II</v>
          </cell>
        </row>
        <row r="331">
          <cell r="J331" t="str">
            <v>CopperOperadora de Minas e Instalaciones Mineras S.A. de C.V.</v>
          </cell>
        </row>
        <row r="332">
          <cell r="J332" t="str">
            <v>CopperPhilippine Associated Smelting and Refining Corporation 
 (PASAR)</v>
          </cell>
        </row>
        <row r="333">
          <cell r="J333" t="str">
            <v>CopperPinto Valley</v>
          </cell>
        </row>
        <row r="334">
          <cell r="J334" t="str">
            <v>CopperPinto Valley Mine</v>
          </cell>
        </row>
        <row r="335">
          <cell r="J335" t="str">
            <v>CopperRadomiro Tomic</v>
          </cell>
        </row>
        <row r="336">
          <cell r="J336" t="str">
            <v>CopperRuashi II</v>
          </cell>
        </row>
        <row r="337">
          <cell r="J337" t="str">
            <v>CopperRuashi Mining SAS</v>
          </cell>
        </row>
        <row r="338">
          <cell r="J338" t="str">
            <v>CopperRuiyilu Simple Resources Co., Ltd./ Luilu (Kolwezi)</v>
          </cell>
        </row>
        <row r="339">
          <cell r="J339" t="str">
            <v>CopperSafford</v>
          </cell>
        </row>
        <row r="340">
          <cell r="J340" t="str">
            <v>CopperSafford &amp; Lone Star</v>
          </cell>
        </row>
        <row r="341">
          <cell r="J341" t="str">
            <v>CopperSaganoseki</v>
          </cell>
        </row>
        <row r="342">
          <cell r="J342" t="str">
            <v>CopperSaganoseki Smelter &amp; Refinery</v>
          </cell>
        </row>
        <row r="343">
          <cell r="J343" t="str">
            <v>CopperSalvador</v>
          </cell>
        </row>
        <row r="344">
          <cell r="J344" t="str">
            <v>CopperSalvador (Potrerillos)</v>
          </cell>
        </row>
        <row r="345">
          <cell r="J345" t="str">
            <v>CopperSCM Minera Lumina Copper (Caserones)</v>
          </cell>
        </row>
        <row r="346">
          <cell r="J346" t="str">
            <v>CopperSierrita</v>
          </cell>
        </row>
        <row r="347">
          <cell r="J347" t="str">
            <v>CopperSimple Resources Co., Ltd.</v>
          </cell>
        </row>
        <row r="348">
          <cell r="J348" t="str">
            <v>CopperSociedad Contractual Minera El Abra</v>
          </cell>
        </row>
        <row r="349">
          <cell r="J349" t="str">
            <v>CopperSociedad Minera Cerro Verde S.A.</v>
          </cell>
        </row>
        <row r="350">
          <cell r="J350" t="str">
            <v>CopperSociedad Minera Cerro Verde S.A.A.</v>
          </cell>
        </row>
        <row r="351">
          <cell r="J351" t="str">
            <v>CopperSOCIETE MINIERE DU KATANGA (Lupoto Plant)</v>
          </cell>
        </row>
        <row r="352">
          <cell r="J352" t="str">
            <v>CopperSociete pour le Traitment du Terril de Lubumbashi (STL)</v>
          </cell>
        </row>
        <row r="353">
          <cell r="J353" t="str">
            <v>CopperSouthern Peru Copper Corporation (Industrial Unit of Ilo)</v>
          </cell>
        </row>
        <row r="354">
          <cell r="J354" t="str">
            <v>CopperSouthern Peru Copper Corporation (Industrial Unit of Toquepala)</v>
          </cell>
        </row>
        <row r="355">
          <cell r="J355" t="str">
            <v>CopperSpence</v>
          </cell>
        </row>
        <row r="356">
          <cell r="J356" t="str">
            <v>CopperTenke Fungurume</v>
          </cell>
        </row>
        <row r="357">
          <cell r="J357" t="str">
            <v>CopperTenke Fungurume Mining SA</v>
          </cell>
        </row>
        <row r="358">
          <cell r="J358" t="str">
            <v>CopperTongling (Jinguan) Nonferrous Jinguan Copper Industry</v>
          </cell>
        </row>
        <row r="359">
          <cell r="J359" t="str">
            <v>CopperTongling Nonferrous Jinguan (Ausmelt) Copper Industry</v>
          </cell>
        </row>
        <row r="360">
          <cell r="J360" t="str">
            <v>CopperToquepala</v>
          </cell>
        </row>
        <row r="361">
          <cell r="J361" t="str">
            <v>CopperToyo</v>
          </cell>
        </row>
        <row r="362">
          <cell r="J362" t="str">
            <v>CopperToyo Smelter &amp; Refinery, Sumitomo Metal Mining</v>
          </cell>
        </row>
        <row r="363">
          <cell r="J363" t="str">
            <v>CopperTyrone</v>
          </cell>
        </row>
        <row r="364">
          <cell r="J364" t="str">
            <v>CopperTyrone Leach</v>
          </cell>
        </row>
        <row r="365">
          <cell r="J365" t="str">
            <v>CopperUnidad La Caridad</v>
          </cell>
        </row>
        <row r="366">
          <cell r="J366" t="str">
            <v>CopperVale – Long Harbour Processing Plant (LHPP)</v>
          </cell>
        </row>
        <row r="367">
          <cell r="J367" t="str">
            <v>CopperVale Copper Cliff Nickel Refinery</v>
          </cell>
        </row>
        <row r="368">
          <cell r="J368" t="str">
            <v>CopperVedanta Limited - Sterlite Copper</v>
          </cell>
        </row>
        <row r="369">
          <cell r="J369" t="str">
            <v>CopperVedanta Limited-Sterlite Copper</v>
          </cell>
        </row>
        <row r="370">
          <cell r="J370" t="str">
            <v>CopperYoung Poong Seokpo Smelter</v>
          </cell>
        </row>
        <row r="371">
          <cell r="J371" t="str">
            <v>CopperYoung Poong Sukpo Smelter</v>
          </cell>
        </row>
        <row r="372">
          <cell r="J372" t="str">
            <v>CopperYunnan Copper Industry Co., Ltd.</v>
          </cell>
        </row>
        <row r="373">
          <cell r="J373" t="str">
            <v>CopperYunnan Copper Southwest Copper Branch</v>
          </cell>
        </row>
        <row r="374">
          <cell r="J374" t="str">
            <v>CopperZimbabwe Platinum Mines Private Limited</v>
          </cell>
        </row>
        <row r="375">
          <cell r="J375" t="str">
            <v>CopperZIMPLATS</v>
          </cell>
        </row>
        <row r="376">
          <cell r="J376" t="str">
            <v>CopperSmelter not listed</v>
          </cell>
        </row>
        <row r="377">
          <cell r="J377" t="str">
            <v>CopperSmelter not yet identified</v>
          </cell>
        </row>
        <row r="378">
          <cell r="J378" t="str">
            <v>GraphiteBTR New Energy Materials indonesia</v>
          </cell>
        </row>
        <row r="379">
          <cell r="J379" t="str">
            <v>GraphiteBTR New Energy Materials Shenzhen</v>
          </cell>
        </row>
        <row r="380">
          <cell r="J380" t="str">
            <v>GraphiteBTR NEW MATERIAL GROUP CO., LTD.</v>
          </cell>
        </row>
        <row r="381">
          <cell r="J381" t="str">
            <v>GraphiteHuizhou BTR NEW MATERIAL GROUP CO., LTD.</v>
          </cell>
        </row>
        <row r="382">
          <cell r="J382" t="str">
            <v>GraphiteHunan Zhongke Shinzoom Co.,Ltd</v>
          </cell>
        </row>
        <row r="383">
          <cell r="J383" t="str">
            <v>GraphiteHunan Zhongke Shinzoom Technology Co., Ltd.</v>
          </cell>
        </row>
        <row r="384">
          <cell r="J384" t="str">
            <v>GraphitePT INDONESIA BTR NEWENERGY MATERIAL (IMIP)</v>
          </cell>
        </row>
        <row r="385">
          <cell r="J385" t="str">
            <v>GraphitePT INDONESIA BTR NEWENERGY MATERIAL(KIP)</v>
          </cell>
        </row>
        <row r="386">
          <cell r="J386" t="str">
            <v>GraphiteSmelter not listed</v>
          </cell>
        </row>
        <row r="387">
          <cell r="J387" t="str">
            <v>GraphiteSmelter not yet identified</v>
          </cell>
        </row>
        <row r="388">
          <cell r="J388" t="str">
            <v>LithiumAbazhou Gaoyuan Lithium Battery Material Co., Ltd.</v>
          </cell>
        </row>
        <row r="389">
          <cell r="J389" t="str">
            <v>LithiumAbazhou Gaoyuan Lithium Electric Material Co., Ltd.</v>
          </cell>
        </row>
        <row r="390">
          <cell r="J390" t="str">
            <v>LithiumAlbemarle - Langelsheim Site</v>
          </cell>
        </row>
        <row r="391">
          <cell r="J391" t="str">
            <v>LithiumAlbemarle - Silver Peak Site</v>
          </cell>
        </row>
        <row r="392">
          <cell r="J392" t="str">
            <v>LithiumAlbemarle (La Negra)</v>
          </cell>
        </row>
        <row r="393">
          <cell r="J393" t="str">
            <v>LithiumAlbemarle Sichuan New Material Co. Ltd. (Meishan)</v>
          </cell>
        </row>
        <row r="394">
          <cell r="J394" t="str">
            <v>LithiumArcadium Lithium (Bessemer City)</v>
          </cell>
        </row>
        <row r="395">
          <cell r="J395" t="str">
            <v>LithiumArcadium Lithium (Fenix)</v>
          </cell>
        </row>
        <row r="396">
          <cell r="J396" t="str">
            <v>LithiumAttero Recycling Pvt Ltd</v>
          </cell>
        </row>
        <row r="397">
          <cell r="J397" t="str">
            <v>LithiumCauchari-Olaroz (Exar)</v>
          </cell>
        </row>
        <row r="398">
          <cell r="J398" t="str">
            <v>LithiumChengdu Youngy Lithium Technology Co., Ltd</v>
          </cell>
        </row>
        <row r="399">
          <cell r="J399" t="str">
            <v>LithiumChiZhou CN New Materials and Technology Co., Ltd.</v>
          </cell>
        </row>
        <row r="400">
          <cell r="J400" t="str">
            <v>LithiumFairsky Industrial Co., Limited</v>
          </cell>
        </row>
        <row r="401">
          <cell r="J401" t="str">
            <v>LithiumGanfeng Lithium Group Co., Ltd.</v>
          </cell>
        </row>
        <row r="402">
          <cell r="J402" t="str">
            <v>LithiumGanzhou Miracle Lithium Industrial Co., Ltd.</v>
          </cell>
        </row>
        <row r="403">
          <cell r="J403" t="str">
            <v>LithiumGeneral Lithium</v>
          </cell>
        </row>
        <row r="404">
          <cell r="J404" t="str">
            <v>LithiumGeneral Lithium Corporation</v>
          </cell>
        </row>
        <row r="405">
          <cell r="J405" t="str">
            <v>LithiumGreenbushes Lithium Operation</v>
          </cell>
        </row>
        <row r="406">
          <cell r="J406" t="str">
            <v>LithiumGuizhou Red Star Electronic Material Co., Ltd.</v>
          </cell>
        </row>
        <row r="407">
          <cell r="J407" t="str">
            <v>LithiumGuizhou Redstar Development Dalong Manganese Industry Co., Ltd.</v>
          </cell>
        </row>
        <row r="408">
          <cell r="J408" t="str">
            <v>LithiumHunan Brunp Recycling Technology Co., Ltd.</v>
          </cell>
        </row>
        <row r="409">
          <cell r="J409" t="str">
            <v>LithiumHunan Wuchuang Cycle Technology Co., LTD</v>
          </cell>
        </row>
        <row r="410">
          <cell r="J410" t="str">
            <v>LithiumHunan Wuchuang Recycling Technology Co., Ltd.</v>
          </cell>
        </row>
        <row r="411">
          <cell r="J411" t="str">
            <v>LithiumHunan Yongshan Lithium Co., Ltd.</v>
          </cell>
        </row>
        <row r="412">
          <cell r="J412" t="str">
            <v>LithiumJiangsu Baozong &amp; Baoda Pharmachem Co. Ltd.</v>
          </cell>
        </row>
        <row r="413">
          <cell r="J413" t="str">
            <v>LithiumJiangxi Albemarle Lithium Co., Ltd.</v>
          </cell>
        </row>
        <row r="414">
          <cell r="J414" t="str">
            <v>LithiumJiangxi Ganfeng Lithium Co., Ltd.</v>
          </cell>
        </row>
        <row r="415">
          <cell r="J415" t="str">
            <v>LithiumJiangxi Nanshi Lithium Power New Materials Co., Ltd.</v>
          </cell>
        </row>
        <row r="416">
          <cell r="J416" t="str">
            <v>LithiumJiangxi Rui da Xinnengyuan Technology Co., Ltd.</v>
          </cell>
        </row>
        <row r="417">
          <cell r="J417" t="str">
            <v>LithiumJiangxi Ruida New Energy Technology Co., Ltd.</v>
          </cell>
        </row>
        <row r="418">
          <cell r="J418" t="str">
            <v>LithiumJingmen GEM Co., Ltd.</v>
          </cell>
        </row>
        <row r="419">
          <cell r="J419" t="str">
            <v>LithiumKemerton</v>
          </cell>
        </row>
        <row r="420">
          <cell r="J420" t="str">
            <v>LithiumKemerton Lithium Hydroxide Plant</v>
          </cell>
        </row>
        <row r="421">
          <cell r="J421" t="str">
            <v>LithiumKings Mountain Lithium Hydroxide Plant</v>
          </cell>
        </row>
        <row r="422">
          <cell r="J422" t="str">
            <v>LithiumKings Mountain Lithium Plant</v>
          </cell>
        </row>
        <row r="423">
          <cell r="J423" t="str">
            <v>LithiumLa Negra Chemical Plant</v>
          </cell>
        </row>
        <row r="424">
          <cell r="J424" t="str">
            <v>LithiumLa Negra Lithium Carbonate Plant</v>
          </cell>
        </row>
        <row r="425">
          <cell r="J425" t="str">
            <v>LithiumLianhe Chemical Technology(Dezhou) Co.,Ltd</v>
          </cell>
        </row>
        <row r="426">
          <cell r="J426" t="str">
            <v>LithiumLianhe Chemical Technology(Linhai) Co.,Ltd</v>
          </cell>
        </row>
        <row r="427">
          <cell r="J427" t="str">
            <v>LithiumLivent (Bessemer City)</v>
          </cell>
        </row>
        <row r="428">
          <cell r="J428" t="str">
            <v>LithiumLivent (Fenix)</v>
          </cell>
        </row>
        <row r="429">
          <cell r="J429" t="str">
            <v>LithiumLivent Corporation (Bessemer City)</v>
          </cell>
        </row>
        <row r="430">
          <cell r="J430" t="str">
            <v>LithiumLivent Corporation (Fenix)</v>
          </cell>
        </row>
        <row r="431">
          <cell r="J431" t="str">
            <v>LithiumLongnan Ruihong Technology Co., Ltd.</v>
          </cell>
        </row>
        <row r="432">
          <cell r="J432" t="str">
            <v>LithiumMinera Exar (Ganfeng Lithium-Lithium Americas)</v>
          </cell>
        </row>
        <row r="433">
          <cell r="J433" t="str">
            <v>LithiumMinera Exar S.A.</v>
          </cell>
        </row>
        <row r="434">
          <cell r="J434" t="str">
            <v>LithiumNingdu Ganfeng Lithium Co., Ltd.</v>
          </cell>
        </row>
        <row r="435">
          <cell r="J435" t="str">
            <v>LithiumPlanta Quimica Carmen</v>
          </cell>
        </row>
        <row r="436">
          <cell r="J436" t="str">
            <v>LithiumPT. ChengTok Lithium Indonesia</v>
          </cell>
        </row>
        <row r="437">
          <cell r="J437" t="str">
            <v>LithiumQinghai Dongtai Jinear Lithium Resources Co., Ltd.</v>
          </cell>
        </row>
        <row r="438">
          <cell r="J438" t="str">
            <v>LithiumQinghai Jinaier Lithium Resources Co., Ltd.</v>
          </cell>
        </row>
        <row r="439">
          <cell r="J439" t="str">
            <v>LithiumQinzhou</v>
          </cell>
        </row>
        <row r="440">
          <cell r="J440" t="str">
            <v>LithiumQinzhou Lithium</v>
          </cell>
        </row>
        <row r="441">
          <cell r="J441" t="str">
            <v>LithiumQinzhou Lithium Hydroxide Plant</v>
          </cell>
        </row>
        <row r="442">
          <cell r="J442" t="str">
            <v>LithiumQuannan Ruilong Technology Co., Ltd.</v>
          </cell>
        </row>
        <row r="443">
          <cell r="J443" t="str">
            <v>LithiumSales de Jujuy S.A.</v>
          </cell>
        </row>
        <row r="444">
          <cell r="J444" t="str">
            <v>LithiumSichuan CATH Co., Ltd</v>
          </cell>
        </row>
        <row r="445">
          <cell r="J445" t="str">
            <v>LithiumSichuan Siterui Lithium Industry Co., Ltd.</v>
          </cell>
        </row>
        <row r="446">
          <cell r="J446" t="str">
            <v>LithiumSichuan Zhiyuan Lithium Industries Co., Ltd</v>
          </cell>
        </row>
        <row r="447">
          <cell r="J447" t="str">
            <v>LithiumSociedad Quimica y Minera/SQM Lithium (Salar Del Carmen Plant)</v>
          </cell>
        </row>
        <row r="448">
          <cell r="J448" t="str">
            <v>LithiumSQM Salar S.A.</v>
          </cell>
        </row>
        <row r="449">
          <cell r="J449" t="str">
            <v>LithiumSQM Salar S.A. (Del Carmen Plant)</v>
          </cell>
        </row>
        <row r="450">
          <cell r="J450" t="str">
            <v>LithiumSQM Salar S.A. (Planta Quimica Litio Carmen)</v>
          </cell>
        </row>
        <row r="451">
          <cell r="J451" t="str">
            <v>LithiumSuining Chengxi Lithium Industries Inc.</v>
          </cell>
        </row>
        <row r="452">
          <cell r="J452" t="str">
            <v>LithiumTianqi</v>
          </cell>
        </row>
        <row r="453">
          <cell r="J453" t="str">
            <v>LithiumTianqi Lithium (Shehong) Co., Ltd.</v>
          </cell>
        </row>
        <row r="454">
          <cell r="J454" t="str">
            <v>LithiumTyeeli (Meishan) Co., Ltd.</v>
          </cell>
        </row>
        <row r="455">
          <cell r="J455" t="str">
            <v>LithiumTyeeli (Yibin) Co., Ltd.</v>
          </cell>
        </row>
        <row r="456">
          <cell r="J456" t="str">
            <v>LithiumWodgina</v>
          </cell>
        </row>
        <row r="457">
          <cell r="J457" t="str">
            <v>LithiumWodgina Lithium Mine</v>
          </cell>
        </row>
        <row r="458">
          <cell r="J458" t="str">
            <v>LithiumXinyu</v>
          </cell>
        </row>
        <row r="459">
          <cell r="J459" t="str">
            <v>LithiumXinyu Lithium Hydroxide Plant</v>
          </cell>
        </row>
        <row r="460">
          <cell r="J460" t="str">
            <v>LithiumYahua</v>
          </cell>
        </row>
        <row r="461">
          <cell r="J461" t="str">
            <v>LithiumYahua Lithium Industry (Ya’an) Co., Ltd.</v>
          </cell>
        </row>
        <row r="462">
          <cell r="J462" t="str">
            <v>LithiumYibin Tianyi Lithium Industry Co., Ltd.</v>
          </cell>
        </row>
        <row r="463">
          <cell r="J463" t="str">
            <v>LithiumZhejiang New Era Zhongneng Technology Co., Ltd.</v>
          </cell>
        </row>
        <row r="464">
          <cell r="J464" t="str">
            <v>LithiumSmelter not listed</v>
          </cell>
        </row>
        <row r="465">
          <cell r="J465" t="str">
            <v>LithiumSmelter not yet identified</v>
          </cell>
        </row>
        <row r="466">
          <cell r="J466" t="str">
            <v>MicaArctic Minerals, LLC</v>
          </cell>
        </row>
        <row r="467">
          <cell r="J467" t="str">
            <v>MicaBaotou Fuguang Trading Co., Ltd. Guyang Branch</v>
          </cell>
        </row>
        <row r="468">
          <cell r="J468" t="str">
            <v>MicaCaolines de Vimianzo, SAU ( aka CAVISA)</v>
          </cell>
        </row>
        <row r="469">
          <cell r="J469" t="str">
            <v>MicaDARUKA INTERNATIONAL</v>
          </cell>
        </row>
        <row r="470">
          <cell r="J470" t="str">
            <v>MicaDARUKA MINCHEM PVT.LTD</v>
          </cell>
        </row>
        <row r="471">
          <cell r="J471" t="str">
            <v>MicaDARUKA MINERALS</v>
          </cell>
        </row>
        <row r="472">
          <cell r="J472" t="str">
            <v>MicaG. K. INTERNATIONAL</v>
          </cell>
        </row>
        <row r="473">
          <cell r="J473" t="str">
            <v>MicaHEBEI LINGSHOU COUNTY ZHONGKE MINERAL POWDER CO., LTD.</v>
          </cell>
        </row>
        <row r="474">
          <cell r="J474" t="str">
            <v>MicaHunan Rongtai New Material Co., Ltd.</v>
          </cell>
        </row>
        <row r="475">
          <cell r="J475" t="str">
            <v>MicaImerys Canada, Inc.</v>
          </cell>
        </row>
        <row r="476">
          <cell r="J476" t="str">
            <v>MicaImerys Mica Kings Mountain, Inc.</v>
          </cell>
        </row>
        <row r="477">
          <cell r="J477" t="str">
            <v>MicaJSC “Sludyanaya Fabrika”</v>
          </cell>
        </row>
        <row r="478">
          <cell r="J478" t="str">
            <v>MicaKehui Mica Co., Ltd.</v>
          </cell>
        </row>
        <row r="479">
          <cell r="J479" t="str">
            <v>MicaLAXIM MINERALS CORPORATION</v>
          </cell>
        </row>
        <row r="480">
          <cell r="J480" t="str">
            <v>MicaLingshou Huajing Mica Co., Ltd.</v>
          </cell>
        </row>
        <row r="481">
          <cell r="J481" t="str">
            <v>MicaLKAB Minerals Oy</v>
          </cell>
        </row>
        <row r="482">
          <cell r="J482" t="str">
            <v>MicaMica Electrical Material (Luhe) Co., Ltd.</v>
          </cell>
        </row>
        <row r="483">
          <cell r="J483" t="str">
            <v>MicaMinerals i Derivats, S.A.</v>
          </cell>
        </row>
        <row r="484">
          <cell r="J484" t="str">
            <v>MicaMK Import Export</v>
          </cell>
        </row>
        <row r="485">
          <cell r="J485" t="str">
            <v>MicaMODI MICA ENTERPRISES</v>
          </cell>
        </row>
        <row r="486">
          <cell r="J486" t="str">
            <v>MicaNanjing Jinyun Mica Ltd.</v>
          </cell>
        </row>
        <row r="487">
          <cell r="J487" t="str">
            <v>MicaPachisia &amp; Co.</v>
          </cell>
        </row>
        <row r="488">
          <cell r="J488" t="str">
            <v>MicaSoutheastern Performance Minerals, LLC</v>
          </cell>
        </row>
        <row r="489">
          <cell r="J489" t="str">
            <v>MicaSUBLIME MICA EXPORTS</v>
          </cell>
        </row>
        <row r="490">
          <cell r="J490" t="str">
            <v>MicaSuper Market Fort Dauphin</v>
          </cell>
        </row>
        <row r="491">
          <cell r="J491" t="str">
            <v>MicaSWECO Gumi Factory</v>
          </cell>
        </row>
        <row r="492">
          <cell r="J492" t="str">
            <v>MicaThe Jai Mica Supply Co., PVT Ltd.</v>
          </cell>
        </row>
        <row r="493">
          <cell r="J493" t="str">
            <v>MicaThe JAI Mica Supply Company Limited</v>
          </cell>
        </row>
        <row r="494">
          <cell r="J494" t="str">
            <v>MicaVon Roll Brazil Ltd.</v>
          </cell>
        </row>
        <row r="495">
          <cell r="J495" t="str">
            <v>MicaVON ROLL BRAZIL LTDA</v>
          </cell>
        </row>
        <row r="496">
          <cell r="J496" t="str">
            <v>MicaVon Roll do Brasil Ltda</v>
          </cell>
        </row>
        <row r="497">
          <cell r="J497" t="str">
            <v>MicaYamaguchi Mica</v>
          </cell>
        </row>
        <row r="498">
          <cell r="J498" t="str">
            <v>MicaYamaguchi Mica Co., Ltd. Shinshiro Factory</v>
          </cell>
        </row>
        <row r="499">
          <cell r="J499" t="str">
            <v>MicaYamaguchi Mica Co., Ltd. Toyohashi Factory</v>
          </cell>
        </row>
        <row r="500">
          <cell r="J500" t="str">
            <v>MicaSmelter not listed</v>
          </cell>
        </row>
        <row r="501">
          <cell r="J501" t="str">
            <v>MicaSmelter not yet identified</v>
          </cell>
        </row>
        <row r="502">
          <cell r="J502" t="str">
            <v>NickelAtlantic Copper S.A.</v>
          </cell>
        </row>
        <row r="503">
          <cell r="J503" t="str">
            <v>NickelAtlantic Copper, S.L.U.</v>
          </cell>
        </row>
        <row r="504">
          <cell r="J504" t="str">
            <v>NickelAttero Recycling Pvt Ltd</v>
          </cell>
        </row>
        <row r="505">
          <cell r="J505" t="str">
            <v>NickelAurubis AG, Hamburg</v>
          </cell>
        </row>
        <row r="506">
          <cell r="J506" t="str">
            <v>NickelAurubis AG, Luenen</v>
          </cell>
        </row>
        <row r="507">
          <cell r="J507" t="str">
            <v>NickelAurubis Beerse</v>
          </cell>
        </row>
        <row r="508">
          <cell r="J508" t="str">
            <v>NickelAurubis Beerse N.V.</v>
          </cell>
        </row>
        <row r="509">
          <cell r="J509" t="str">
            <v>NickelAurubis Hamburg</v>
          </cell>
        </row>
        <row r="510">
          <cell r="J510" t="str">
            <v>NickelAurubis Hamburg AG</v>
          </cell>
        </row>
        <row r="511">
          <cell r="J511" t="str">
            <v>NickelBHP Nickel West Pty Ltd</v>
          </cell>
        </row>
        <row r="512">
          <cell r="J512" t="str">
            <v>NickelBoliden Harjavalta Oy</v>
          </cell>
        </row>
        <row r="513">
          <cell r="J513" t="str">
            <v>NickelBoliden Kokkola Oy</v>
          </cell>
        </row>
        <row r="514">
          <cell r="J514" t="str">
            <v>NickelBoliden Mineral AB (Ronnskar)</v>
          </cell>
        </row>
        <row r="515">
          <cell r="J515" t="str">
            <v>NickelBroken Hill Proprietary Billiton Ltd. (BHP)</v>
          </cell>
        </row>
        <row r="516">
          <cell r="J516" t="str">
            <v>NickelCoral Bay Nickel Corporation (CBNC)</v>
          </cell>
        </row>
        <row r="517">
          <cell r="J517" t="str">
            <v>NickelCoral Bay Smelter</v>
          </cell>
        </row>
        <row r="518">
          <cell r="J518" t="str">
            <v>NickelDynatec Madagascar Company</v>
          </cell>
        </row>
        <row r="519">
          <cell r="J519" t="str">
            <v>NickelEcopro Materials Co., Ltd.</v>
          </cell>
        </row>
        <row r="520">
          <cell r="J520" t="str">
            <v>NickelEl Paso</v>
          </cell>
        </row>
        <row r="521">
          <cell r="J521" t="str">
            <v>NickelEl Paso (refinery)</v>
          </cell>
        </row>
        <row r="522">
          <cell r="J522" t="str">
            <v>NickelFairsky Industrial Co., Limited</v>
          </cell>
        </row>
        <row r="523">
          <cell r="J523" t="str">
            <v>NickelFreeport-McMoRan Inc. (El Paso)</v>
          </cell>
        </row>
        <row r="524">
          <cell r="J524" t="str">
            <v>NickelFujian Evergreen New Energy Technology Co.</v>
          </cell>
        </row>
        <row r="525">
          <cell r="J525" t="str">
            <v>NickelFujian Evergreen New Energy Technology Co., Ltd.</v>
          </cell>
        </row>
        <row r="526">
          <cell r="J526" t="str">
            <v>NickelGlencore Nikkelverk AS</v>
          </cell>
        </row>
        <row r="527">
          <cell r="J527" t="str">
            <v>NickelGuangdong Fangyuan New Materials Group Co., Ltd.</v>
          </cell>
        </row>
        <row r="528">
          <cell r="J528" t="str">
            <v>NickelGuangdong Jiana Energy Technology Co., Ltd.</v>
          </cell>
        </row>
        <row r="529">
          <cell r="J529" t="str">
            <v>NickelGuangxi CNGR New Energy Science &amp; Technology Co., Ltd.</v>
          </cell>
        </row>
        <row r="530">
          <cell r="J530" t="str">
            <v>NickelGuangxi Yinyi Advanced Material Co., Ltd.</v>
          </cell>
        </row>
        <row r="531">
          <cell r="J531" t="str">
            <v>NickelGuizhou CNGR Resource Recycling Industry Development Co., Ltd.</v>
          </cell>
        </row>
        <row r="532">
          <cell r="J532" t="str">
            <v>NickelGuizhou Red Star Electronic Material Co., Ltd.</v>
          </cell>
        </row>
        <row r="533">
          <cell r="J533" t="str">
            <v>NickelHarima Refinery</v>
          </cell>
        </row>
        <row r="534">
          <cell r="J534" t="str">
            <v>NickelHarima Refinery, Sumitomo Metal Mining</v>
          </cell>
        </row>
        <row r="535">
          <cell r="J535" t="str">
            <v>NickelHunan Brunp Recycling Technology Co., Ltd.</v>
          </cell>
        </row>
        <row r="536">
          <cell r="J536" t="str">
            <v>NickelHunan CNGR New Energy Science &amp; Technology Co., Ltd.</v>
          </cell>
        </row>
        <row r="537">
          <cell r="J537" t="str">
            <v>NickelHyuga Smelting Co., Ltd.</v>
          </cell>
        </row>
        <row r="538">
          <cell r="J538" t="str">
            <v>NickelIconiChem</v>
          </cell>
        </row>
        <row r="539">
          <cell r="J539" t="str">
            <v>NickelICoNiChem Widnes Ltd</v>
          </cell>
        </row>
        <row r="540">
          <cell r="J540" t="str">
            <v>NickelImpala Platinum - Base Metal Refinery (BMR)</v>
          </cell>
        </row>
        <row r="541">
          <cell r="J541" t="str">
            <v>NickelImpala Platinum - Rustenburg Smelter</v>
          </cell>
        </row>
        <row r="542">
          <cell r="J542" t="str">
            <v>NickelImpala Refineries – Base Metals Refinery (BMR)</v>
          </cell>
        </row>
        <row r="543">
          <cell r="J543" t="str">
            <v>NickelImpala Rustenburg</v>
          </cell>
        </row>
        <row r="544">
          <cell r="J544" t="str">
            <v>NickelIsabel/ Leyte (PASAR)</v>
          </cell>
        </row>
        <row r="545">
          <cell r="J545" t="str">
            <v>NickelJiangmen Chancsun Umicore Industry Co., Ltd. (JUC)</v>
          </cell>
        </row>
        <row r="546">
          <cell r="J546" t="str">
            <v>NickelJiangmen Chancsun Umicore Industry Co.,Ltd</v>
          </cell>
        </row>
        <row r="547">
          <cell r="J547" t="str">
            <v>NickelJiangxi Miracle Golden Tiger Cobalt Co. Ltd.</v>
          </cell>
        </row>
        <row r="548">
          <cell r="J548" t="str">
            <v>NickelJiangxi Rui da Xinnengyuan Technology Co., Ltd.</v>
          </cell>
        </row>
        <row r="549">
          <cell r="J549" t="str">
            <v>NickelJiangxi Ruida</v>
          </cell>
        </row>
        <row r="550">
          <cell r="J550" t="str">
            <v>NickelJiangxi Ruida New Energy Technology Co., Ltd.</v>
          </cell>
        </row>
        <row r="551">
          <cell r="J551" t="str">
            <v>NickelJingmen GEM Co., Ltd.</v>
          </cell>
        </row>
        <row r="552">
          <cell r="J552" t="str">
            <v>NickelJingmen GEM Co., Ltd. (GEMCO)</v>
          </cell>
        </row>
        <row r="553">
          <cell r="J553" t="str">
            <v>NickelJoint-Stock Company Kola Mining and Metallurgical Company (JSC Kola MMC)</v>
          </cell>
        </row>
        <row r="554">
          <cell r="J554" t="str">
            <v>NickelKorea Energy Materials Company(Nickel Refinery)</v>
          </cell>
        </row>
        <row r="555">
          <cell r="J555" t="str">
            <v>NickelKorea Energy Materials Corp (KEMCO)</v>
          </cell>
        </row>
        <row r="556">
          <cell r="J556" t="str">
            <v>NickelLOHUM CLEANTECH PVT LTD</v>
          </cell>
        </row>
        <row r="557">
          <cell r="J557" t="str">
            <v>NickelLong Harbor Nickel Processing Plant</v>
          </cell>
        </row>
        <row r="558">
          <cell r="J558" t="str">
            <v>NickelMinara Resources Pty</v>
          </cell>
        </row>
        <row r="559">
          <cell r="J559" t="str">
            <v>NickelMinara Resources Pty Ltd.</v>
          </cell>
        </row>
        <row r="560">
          <cell r="J560" t="str">
            <v>NickelMurrin Murrin Nickel Cobalt Plant</v>
          </cell>
        </row>
        <row r="561">
          <cell r="J561" t="str">
            <v>NickelNadezhda Metallurgical Plant (named after B.I. Kolesnikov) of the Polar Division of PJSC MMC Norilsk Nickel</v>
          </cell>
        </row>
        <row r="562">
          <cell r="J562" t="str">
            <v>NickelNadezhda Metallurgical Plant of MMC Norilsk Nickel's Polar Division</v>
          </cell>
        </row>
        <row r="563">
          <cell r="J563" t="str">
            <v>NickelNiihama Nickel Refinery</v>
          </cell>
        </row>
        <row r="564">
          <cell r="J564" t="str">
            <v>NickelNiihama Nickel Refinery, Sumitomo Metal Mining</v>
          </cell>
        </row>
        <row r="565">
          <cell r="J565" t="str">
            <v>NickelNorilsk Harjavalta</v>
          </cell>
        </row>
        <row r="566">
          <cell r="J566" t="str">
            <v>NickelNORILSK NICKEL HARJAVALTA OY</v>
          </cell>
        </row>
        <row r="567">
          <cell r="J567" t="str">
            <v>NickelPhilippine Associated Smelting and Refining Corporation (PASAR)</v>
          </cell>
        </row>
        <row r="568">
          <cell r="J568" t="str">
            <v>NickelPT DEBONAIR NICKEL INDONESIA</v>
          </cell>
        </row>
        <row r="569">
          <cell r="J569" t="str">
            <v>NickelPT Halmahera Jaya Feronikel</v>
          </cell>
        </row>
        <row r="570">
          <cell r="J570" t="str">
            <v>NickelPT Halmahera Persada Lygend</v>
          </cell>
        </row>
        <row r="571">
          <cell r="J571" t="str">
            <v>NickelPT HUAFEI NICKEL COBALT</v>
          </cell>
        </row>
        <row r="572">
          <cell r="J572" t="str">
            <v>NickelPT HUAYUE NICKEL COBALT</v>
          </cell>
        </row>
        <row r="573">
          <cell r="J573" t="str">
            <v>NickelPT NICOLE METAL INDUSTRY</v>
          </cell>
        </row>
        <row r="574">
          <cell r="J574" t="str">
            <v>NickelPT Obi Nickel Cobalt</v>
          </cell>
        </row>
        <row r="575">
          <cell r="J575" t="str">
            <v>NickelPT QMB New Energy Materials</v>
          </cell>
        </row>
        <row r="576">
          <cell r="J576" t="str">
            <v>NickelPT Sunny Metal Industry</v>
          </cell>
        </row>
        <row r="577">
          <cell r="J577" t="str">
            <v>NickelPT Zhongtsing New Energy</v>
          </cell>
        </row>
        <row r="578">
          <cell r="J578" t="str">
            <v>NickelPT. Infei Metal Industry</v>
          </cell>
        </row>
        <row r="579">
          <cell r="J579" t="str">
            <v>NickelPT. Westrong Metal Industry</v>
          </cell>
        </row>
        <row r="580">
          <cell r="J580" t="str">
            <v>NickelPT.NADESICO NICKEL INDUSTRY</v>
          </cell>
        </row>
        <row r="581">
          <cell r="J581" t="str">
            <v>NickelQuzhou Huayou Cobalt New Material Co.,Ltd.</v>
          </cell>
        </row>
        <row r="582">
          <cell r="J582" t="str">
            <v>NickelSungEel HiTech Co., Ltd.</v>
          </cell>
        </row>
        <row r="583">
          <cell r="J583" t="str">
            <v>NickelTaganito HPAL Nickel Corp.</v>
          </cell>
        </row>
        <row r="584">
          <cell r="J584" t="str">
            <v>NickelTaganito HPAL Nickel Corporation (THPAL)</v>
          </cell>
        </row>
        <row r="585">
          <cell r="J585" t="str">
            <v>NickelUmicore Finland Oy</v>
          </cell>
        </row>
        <row r="586">
          <cell r="J586" t="str">
            <v>NickelUmicore Olen</v>
          </cell>
        </row>
        <row r="587">
          <cell r="J587" t="str">
            <v>NickelVale – Long Harbour Processing Plant (LHPP)</v>
          </cell>
        </row>
        <row r="588">
          <cell r="J588" t="str">
            <v>NickelVale Copper Cliff Nickel Refinery</v>
          </cell>
        </row>
        <row r="589">
          <cell r="J589" t="str">
            <v>NickelVale Europe Ltd. (Clydach Refinery)</v>
          </cell>
        </row>
        <row r="590">
          <cell r="J590" t="str">
            <v>NickelW&amp;Q Metal Products Co., Limited</v>
          </cell>
        </row>
        <row r="591">
          <cell r="J591" t="str">
            <v>NickelWanhua Chemical Hydrometallurgy Unit</v>
          </cell>
        </row>
        <row r="592">
          <cell r="J592" t="str">
            <v>NickelZimbabwe Platinum Mines Private Limited</v>
          </cell>
        </row>
        <row r="593">
          <cell r="J593" t="str">
            <v>NickelZIMPLATS</v>
          </cell>
        </row>
        <row r="594">
          <cell r="J594" t="str">
            <v>NickelSmelter not listed</v>
          </cell>
        </row>
        <row r="595">
          <cell r="J595" t="str">
            <v>NickelSmelter not yet identified</v>
          </cell>
        </row>
      </sheetData>
      <sheetData sheetId="9" refreshError="1"/>
      <sheetData sheetId="10" refreshError="1"/>
      <sheetData sheetId="11" refreshError="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5"/>
      <c r="B2" s="4" t="s">
        <v>807</v>
      </c>
      <c r="C2" s="2"/>
      <c r="D2" s="159"/>
      <c r="E2" s="2"/>
      <c r="F2" s="2"/>
      <c r="G2" s="24"/>
    </row>
    <row r="3" spans="1:7">
      <c r="A3" s="305"/>
      <c r="B3" s="2" t="s">
        <v>800</v>
      </c>
      <c r="C3" s="4"/>
      <c r="D3" s="160"/>
      <c r="E3" s="2"/>
      <c r="F3" s="4"/>
      <c r="G3" s="24"/>
    </row>
    <row r="4" spans="1:7" ht="15.75">
      <c r="A4" s="305"/>
      <c r="B4" s="27" t="s">
        <v>809</v>
      </c>
      <c r="C4" s="5"/>
      <c r="D4" s="161"/>
      <c r="E4" s="2"/>
      <c r="F4" s="5"/>
      <c r="G4" s="24"/>
    </row>
    <row r="5" spans="1:7">
      <c r="A5" s="305"/>
      <c r="B5" s="26" t="s">
        <v>998</v>
      </c>
      <c r="C5" s="3"/>
      <c r="D5" s="162"/>
      <c r="E5" s="2"/>
      <c r="F5" s="3"/>
      <c r="G5" s="24"/>
    </row>
    <row r="6" spans="1:7">
      <c r="A6" s="305"/>
      <c r="B6" s="2"/>
      <c r="C6" s="2"/>
      <c r="D6" s="159"/>
      <c r="E6" s="2"/>
      <c r="F6" s="2"/>
      <c r="G6" s="24"/>
    </row>
    <row r="7" spans="1:7">
      <c r="A7" s="305"/>
      <c r="B7" s="2"/>
      <c r="C7" s="2"/>
      <c r="D7" s="159"/>
      <c r="E7" s="2"/>
      <c r="F7" s="2"/>
      <c r="G7" s="24"/>
    </row>
    <row r="8" spans="1:7">
      <c r="A8" s="305"/>
      <c r="B8" s="2"/>
      <c r="C8" s="2"/>
      <c r="D8" s="159"/>
      <c r="E8" s="2"/>
      <c r="F8" s="2"/>
      <c r="G8" s="24"/>
    </row>
    <row r="9" spans="1:7">
      <c r="A9" s="305"/>
      <c r="B9" s="308" t="s">
        <v>810</v>
      </c>
      <c r="C9" s="308"/>
      <c r="D9" s="308"/>
      <c r="E9" s="308"/>
      <c r="F9" s="308"/>
      <c r="G9" s="24"/>
    </row>
    <row r="10" spans="1:7" ht="27" customHeight="1">
      <c r="A10" s="305"/>
      <c r="B10" s="309" t="s">
        <v>423</v>
      </c>
      <c r="C10" s="309"/>
      <c r="D10" s="309"/>
      <c r="E10" s="309"/>
      <c r="F10" s="309"/>
      <c r="G10" s="24"/>
    </row>
    <row r="11" spans="1:7" ht="27" customHeight="1">
      <c r="A11" s="305"/>
      <c r="B11" s="310"/>
      <c r="C11" s="310"/>
      <c r="D11" s="310"/>
      <c r="E11" s="310"/>
      <c r="F11" s="310"/>
      <c r="G11" s="24"/>
    </row>
    <row r="12" spans="1:7">
      <c r="A12" s="305"/>
      <c r="B12" s="28" t="s">
        <v>808</v>
      </c>
      <c r="C12" s="29" t="s">
        <v>811</v>
      </c>
      <c r="D12" s="163" t="s">
        <v>812</v>
      </c>
      <c r="E12" s="29" t="s">
        <v>593</v>
      </c>
      <c r="F12" s="29" t="s">
        <v>594</v>
      </c>
      <c r="G12" s="24"/>
    </row>
    <row r="13" spans="1:7" ht="33.75">
      <c r="A13" s="305"/>
      <c r="B13" s="275">
        <v>1</v>
      </c>
      <c r="C13" s="276" t="s">
        <v>1046</v>
      </c>
      <c r="D13" s="277" t="s">
        <v>836</v>
      </c>
      <c r="E13" s="278" t="s">
        <v>813</v>
      </c>
      <c r="F13" s="278"/>
      <c r="G13" s="24"/>
    </row>
    <row r="14" spans="1:7" ht="56.25">
      <c r="A14" s="305"/>
      <c r="B14" s="275">
        <v>2</v>
      </c>
      <c r="C14" s="276" t="s">
        <v>1046</v>
      </c>
      <c r="D14" s="277" t="s">
        <v>983</v>
      </c>
      <c r="E14" s="278" t="s">
        <v>513</v>
      </c>
      <c r="F14" s="278" t="s">
        <v>514</v>
      </c>
      <c r="G14" s="24"/>
    </row>
    <row r="15" spans="1:7" ht="89.1" customHeight="1">
      <c r="A15" s="305"/>
      <c r="B15" s="311">
        <v>2.0099999999999998</v>
      </c>
      <c r="C15" s="302" t="s">
        <v>1046</v>
      </c>
      <c r="D15" s="314" t="s">
        <v>2150</v>
      </c>
      <c r="E15" s="279" t="s">
        <v>595</v>
      </c>
      <c r="F15" s="279" t="s">
        <v>598</v>
      </c>
      <c r="G15" s="24"/>
    </row>
    <row r="16" spans="1:7" ht="99" customHeight="1">
      <c r="A16" s="305"/>
      <c r="B16" s="312"/>
      <c r="C16" s="303"/>
      <c r="D16" s="315"/>
      <c r="E16" s="280"/>
      <c r="F16" s="280" t="s">
        <v>596</v>
      </c>
      <c r="G16" s="24"/>
    </row>
    <row r="17" spans="1:7" ht="63" customHeight="1">
      <c r="A17" s="305"/>
      <c r="B17" s="313"/>
      <c r="C17" s="304"/>
      <c r="D17" s="316"/>
      <c r="E17" s="276"/>
      <c r="F17" s="276" t="s">
        <v>597</v>
      </c>
      <c r="G17" s="24"/>
    </row>
    <row r="18" spans="1:7" ht="117" customHeight="1">
      <c r="A18" s="305"/>
      <c r="B18" s="311">
        <v>2.02</v>
      </c>
      <c r="C18" s="302" t="s">
        <v>1046</v>
      </c>
      <c r="D18" s="314" t="s">
        <v>2151</v>
      </c>
      <c r="E18" s="279" t="s">
        <v>424</v>
      </c>
      <c r="F18" s="279" t="s">
        <v>508</v>
      </c>
      <c r="G18" s="24"/>
    </row>
    <row r="19" spans="1:7" ht="71.099999999999994" customHeight="1">
      <c r="A19" s="305"/>
      <c r="B19" s="312"/>
      <c r="C19" s="303"/>
      <c r="D19" s="315"/>
      <c r="E19" s="280" t="s">
        <v>512</v>
      </c>
      <c r="F19" s="280" t="s">
        <v>425</v>
      </c>
      <c r="G19" s="24"/>
    </row>
    <row r="20" spans="1:7" ht="90.75" customHeight="1">
      <c r="A20" s="305"/>
      <c r="B20" s="312"/>
      <c r="C20" s="303"/>
      <c r="D20" s="315"/>
      <c r="E20" s="280"/>
      <c r="F20" s="280" t="s">
        <v>600</v>
      </c>
      <c r="G20" s="24"/>
    </row>
    <row r="21" spans="1:7" ht="74.25" customHeight="1">
      <c r="A21" s="305"/>
      <c r="B21" s="313"/>
      <c r="C21" s="304"/>
      <c r="D21" s="316"/>
      <c r="E21" s="276"/>
      <c r="F21" s="276" t="s">
        <v>599</v>
      </c>
      <c r="G21" s="24"/>
    </row>
    <row r="22" spans="1:7" ht="90" customHeight="1">
      <c r="A22" s="305"/>
      <c r="B22" s="296">
        <v>2.0299999999999998</v>
      </c>
      <c r="C22" s="296" t="s">
        <v>783</v>
      </c>
      <c r="D22" s="299" t="s">
        <v>2152</v>
      </c>
      <c r="E22" s="302" t="s">
        <v>422</v>
      </c>
      <c r="F22" s="279" t="s">
        <v>445</v>
      </c>
      <c r="G22" s="24"/>
    </row>
    <row r="23" spans="1:7" ht="109.5" customHeight="1">
      <c r="A23" s="305"/>
      <c r="B23" s="297"/>
      <c r="C23" s="297"/>
      <c r="D23" s="300"/>
      <c r="E23" s="303"/>
      <c r="F23" s="280" t="s">
        <v>784</v>
      </c>
      <c r="G23" s="24"/>
    </row>
    <row r="24" spans="1:7" ht="74.25" customHeight="1">
      <c r="A24" s="305"/>
      <c r="B24" s="298"/>
      <c r="C24" s="298"/>
      <c r="D24" s="301"/>
      <c r="E24" s="304"/>
      <c r="F24" s="276" t="s">
        <v>421</v>
      </c>
      <c r="G24" s="24"/>
    </row>
    <row r="25" spans="1:7" ht="72" customHeight="1">
      <c r="A25" s="305"/>
      <c r="B25" s="275" t="s">
        <v>443</v>
      </c>
      <c r="C25" s="276" t="s">
        <v>444</v>
      </c>
      <c r="D25" s="277" t="s">
        <v>2153</v>
      </c>
      <c r="E25" s="276" t="s">
        <v>2148</v>
      </c>
      <c r="F25" s="276" t="s">
        <v>446</v>
      </c>
      <c r="G25" s="24"/>
    </row>
    <row r="26" spans="1:7" ht="98.1" customHeight="1">
      <c r="A26" s="305"/>
      <c r="B26" s="317">
        <v>3</v>
      </c>
      <c r="C26" s="311" t="s">
        <v>66</v>
      </c>
      <c r="D26" s="314" t="s">
        <v>2154</v>
      </c>
      <c r="E26" s="302" t="s">
        <v>0</v>
      </c>
      <c r="F26" s="279" t="s">
        <v>60</v>
      </c>
      <c r="G26" s="24"/>
    </row>
    <row r="27" spans="1:7" ht="90" customHeight="1">
      <c r="A27" s="305"/>
      <c r="B27" s="318"/>
      <c r="C27" s="312"/>
      <c r="D27" s="315"/>
      <c r="E27" s="303"/>
      <c r="F27" s="280" t="s">
        <v>55</v>
      </c>
      <c r="G27" s="24"/>
    </row>
    <row r="28" spans="1:7" ht="19.350000000000001" customHeight="1">
      <c r="A28" s="305"/>
      <c r="B28" s="318"/>
      <c r="C28" s="312"/>
      <c r="D28" s="315"/>
      <c r="E28" s="303"/>
      <c r="F28" s="280" t="s">
        <v>56</v>
      </c>
      <c r="G28" s="24"/>
    </row>
    <row r="29" spans="1:7" ht="74.45" customHeight="1">
      <c r="A29" s="305"/>
      <c r="B29" s="318"/>
      <c r="C29" s="312"/>
      <c r="D29" s="315"/>
      <c r="E29" s="303"/>
      <c r="F29" s="280" t="s">
        <v>57</v>
      </c>
      <c r="G29" s="24"/>
    </row>
    <row r="30" spans="1:7" ht="62.45" customHeight="1">
      <c r="A30" s="305"/>
      <c r="B30" s="318"/>
      <c r="C30" s="312"/>
      <c r="D30" s="315"/>
      <c r="E30" s="303"/>
      <c r="F30" s="280" t="s">
        <v>58</v>
      </c>
      <c r="G30" s="24"/>
    </row>
    <row r="31" spans="1:7" ht="81" customHeight="1">
      <c r="A31" s="305"/>
      <c r="B31" s="318"/>
      <c r="C31" s="312"/>
      <c r="D31" s="315"/>
      <c r="E31" s="303"/>
      <c r="F31" s="280" t="s">
        <v>59</v>
      </c>
      <c r="G31" s="24"/>
    </row>
    <row r="32" spans="1:7" ht="48.75" customHeight="1">
      <c r="A32" s="305"/>
      <c r="B32" s="318"/>
      <c r="C32" s="312"/>
      <c r="D32" s="315"/>
      <c r="E32" s="303"/>
      <c r="F32" s="280" t="s">
        <v>62</v>
      </c>
      <c r="G32" s="24"/>
    </row>
    <row r="33" spans="1:7" ht="98.45" customHeight="1">
      <c r="A33" s="305"/>
      <c r="B33" s="318"/>
      <c r="C33" s="312"/>
      <c r="D33" s="315"/>
      <c r="E33" s="303"/>
      <c r="F33" s="280" t="s">
        <v>61</v>
      </c>
      <c r="G33" s="24"/>
    </row>
    <row r="34" spans="1:7" ht="89.1" customHeight="1">
      <c r="A34" s="305"/>
      <c r="B34" s="318"/>
      <c r="C34" s="312"/>
      <c r="D34" s="315"/>
      <c r="E34" s="303"/>
      <c r="F34" s="280" t="s">
        <v>63</v>
      </c>
      <c r="G34" s="24"/>
    </row>
    <row r="35" spans="1:7" ht="29.1" customHeight="1">
      <c r="A35" s="305"/>
      <c r="B35" s="318"/>
      <c r="C35" s="312"/>
      <c r="D35" s="315"/>
      <c r="E35" s="303"/>
      <c r="F35" s="280" t="s">
        <v>64</v>
      </c>
      <c r="G35" s="24"/>
    </row>
    <row r="36" spans="1:7" ht="147">
      <c r="A36" s="305"/>
      <c r="B36" s="319"/>
      <c r="C36" s="313"/>
      <c r="D36" s="316"/>
      <c r="E36" s="304"/>
      <c r="F36" s="282" t="s">
        <v>65</v>
      </c>
      <c r="G36" s="24"/>
    </row>
    <row r="37" spans="1:7" ht="157.5">
      <c r="A37" s="305"/>
      <c r="B37" s="281">
        <v>3.01</v>
      </c>
      <c r="C37" s="283" t="s">
        <v>66</v>
      </c>
      <c r="D37" s="277" t="s">
        <v>2155</v>
      </c>
      <c r="E37" s="284" t="s">
        <v>1282</v>
      </c>
      <c r="F37" s="285" t="s">
        <v>1384</v>
      </c>
      <c r="G37" s="24"/>
    </row>
    <row r="38" spans="1:7" ht="157.5">
      <c r="A38" s="305"/>
      <c r="B38" s="281">
        <v>3.02</v>
      </c>
      <c r="C38" s="283" t="s">
        <v>1314</v>
      </c>
      <c r="D38" s="277" t="s">
        <v>2156</v>
      </c>
      <c r="E38" s="284" t="s">
        <v>1329</v>
      </c>
      <c r="F38" s="285" t="s">
        <v>1385</v>
      </c>
      <c r="G38" s="24"/>
    </row>
    <row r="39" spans="1:7" ht="112.5">
      <c r="A39" s="305"/>
      <c r="B39" s="286">
        <v>4</v>
      </c>
      <c r="C39" s="287" t="s">
        <v>1480</v>
      </c>
      <c r="D39" s="277" t="s">
        <v>2157</v>
      </c>
      <c r="E39" s="276" t="s">
        <v>2104</v>
      </c>
      <c r="F39" s="276" t="s">
        <v>1481</v>
      </c>
      <c r="G39" s="24"/>
    </row>
    <row r="40" spans="1:7" ht="78.75">
      <c r="A40" s="305"/>
      <c r="B40" s="281">
        <v>4.01</v>
      </c>
      <c r="C40" s="287" t="s">
        <v>1480</v>
      </c>
      <c r="D40" s="277" t="s">
        <v>2159</v>
      </c>
      <c r="E40" s="276" t="s">
        <v>2116</v>
      </c>
      <c r="F40" s="276" t="s">
        <v>2120</v>
      </c>
      <c r="G40" s="24"/>
    </row>
    <row r="41" spans="1:7" ht="78.75">
      <c r="A41" s="305"/>
      <c r="B41" s="281" t="s">
        <v>2146</v>
      </c>
      <c r="C41" s="287" t="s">
        <v>1480</v>
      </c>
      <c r="D41" s="277" t="s">
        <v>2158</v>
      </c>
      <c r="E41" s="276" t="s">
        <v>2149</v>
      </c>
      <c r="F41" s="276" t="s">
        <v>2147</v>
      </c>
      <c r="G41" s="24"/>
    </row>
    <row r="42" spans="1:7" ht="78.75">
      <c r="A42" s="305"/>
      <c r="B42" s="281" t="s">
        <v>2173</v>
      </c>
      <c r="C42" s="287" t="s">
        <v>1480</v>
      </c>
      <c r="D42" s="277" t="s">
        <v>2178</v>
      </c>
      <c r="E42" s="276" t="s">
        <v>2148</v>
      </c>
      <c r="F42" s="276" t="s">
        <v>2174</v>
      </c>
      <c r="G42" s="24"/>
    </row>
    <row r="43" spans="1:7" ht="191.25">
      <c r="A43" s="305"/>
      <c r="B43" s="288">
        <v>4.0999999999999996</v>
      </c>
      <c r="C43" s="287" t="s">
        <v>2177</v>
      </c>
      <c r="D43" s="289">
        <v>42867</v>
      </c>
      <c r="E43" s="290" t="s">
        <v>2180</v>
      </c>
      <c r="F43" s="276" t="s">
        <v>2179</v>
      </c>
      <c r="G43" s="24"/>
    </row>
    <row r="44" spans="1:7" ht="112.5">
      <c r="A44" s="305"/>
      <c r="B44" s="288">
        <v>4.2</v>
      </c>
      <c r="C44" s="287" t="s">
        <v>2177</v>
      </c>
      <c r="D44" s="289">
        <v>42704</v>
      </c>
      <c r="E44" s="290" t="s">
        <v>2369</v>
      </c>
      <c r="F44" s="276" t="s">
        <v>2344</v>
      </c>
      <c r="G44" s="24"/>
    </row>
    <row r="45" spans="1:7" ht="213.75">
      <c r="A45" s="305"/>
      <c r="B45" s="291">
        <v>5</v>
      </c>
      <c r="C45" s="287" t="s">
        <v>2177</v>
      </c>
      <c r="D45" s="289">
        <v>42867</v>
      </c>
      <c r="E45" s="290" t="s">
        <v>12256</v>
      </c>
      <c r="F45" s="276" t="s">
        <v>11978</v>
      </c>
      <c r="G45" s="24"/>
    </row>
    <row r="46" spans="1:7" ht="56.25">
      <c r="A46" s="305"/>
      <c r="B46" s="288">
        <v>5.01</v>
      </c>
      <c r="C46" s="287" t="s">
        <v>2177</v>
      </c>
      <c r="D46" s="289">
        <v>42907</v>
      </c>
      <c r="E46" s="290" t="s">
        <v>14886</v>
      </c>
      <c r="F46" s="276" t="s">
        <v>11978</v>
      </c>
      <c r="G46" s="24"/>
    </row>
    <row r="47" spans="1:7" ht="101.25">
      <c r="A47" s="305"/>
      <c r="B47" s="288">
        <v>5.0999999999999996</v>
      </c>
      <c r="C47" s="287" t="s">
        <v>2177</v>
      </c>
      <c r="D47" s="289">
        <v>43070</v>
      </c>
      <c r="E47" s="290" t="s">
        <v>12456</v>
      </c>
      <c r="F47" s="276" t="s">
        <v>12457</v>
      </c>
      <c r="G47" s="24"/>
    </row>
    <row r="48" spans="1:7" ht="90">
      <c r="A48" s="305"/>
      <c r="B48" s="288">
        <v>5.1100000000000003</v>
      </c>
      <c r="C48" s="287" t="s">
        <v>12684</v>
      </c>
      <c r="D48" s="289">
        <v>43217</v>
      </c>
      <c r="E48" s="290" t="s">
        <v>12786</v>
      </c>
      <c r="F48" s="276" t="s">
        <v>12711</v>
      </c>
      <c r="G48" s="24"/>
    </row>
    <row r="49" spans="1:7" ht="90">
      <c r="A49" s="305"/>
      <c r="B49" s="288">
        <v>5.12</v>
      </c>
      <c r="C49" s="287" t="s">
        <v>12684</v>
      </c>
      <c r="D49" s="289">
        <v>43581</v>
      </c>
      <c r="E49" s="290" t="s">
        <v>12786</v>
      </c>
      <c r="F49" s="276" t="s">
        <v>13315</v>
      </c>
      <c r="G49" s="24"/>
    </row>
    <row r="50" spans="1:7" ht="112.5">
      <c r="A50" s="305"/>
      <c r="B50" s="291">
        <v>6</v>
      </c>
      <c r="C50" s="287" t="s">
        <v>12684</v>
      </c>
      <c r="D50" s="289">
        <v>43964</v>
      </c>
      <c r="E50" s="290" t="s">
        <v>13527</v>
      </c>
      <c r="F50" s="276" t="s">
        <v>13318</v>
      </c>
      <c r="G50" s="24"/>
    </row>
    <row r="51" spans="1:7" ht="56.25">
      <c r="A51" s="305"/>
      <c r="B51" s="288">
        <v>6.01</v>
      </c>
      <c r="C51" s="287" t="s">
        <v>12684</v>
      </c>
      <c r="D51" s="289">
        <v>43970</v>
      </c>
      <c r="E51" s="290" t="s">
        <v>14887</v>
      </c>
      <c r="F51" s="290" t="s">
        <v>13318</v>
      </c>
      <c r="G51" s="24"/>
    </row>
    <row r="52" spans="1:7" ht="56.25">
      <c r="A52" s="305"/>
      <c r="B52" s="288">
        <v>6.1</v>
      </c>
      <c r="C52" s="287" t="s">
        <v>12684</v>
      </c>
      <c r="D52" s="289">
        <v>44314</v>
      </c>
      <c r="E52" s="290" t="s">
        <v>14880</v>
      </c>
      <c r="F52" s="290" t="s">
        <v>14487</v>
      </c>
      <c r="G52" s="24"/>
    </row>
    <row r="53" spans="1:7" ht="56.25">
      <c r="A53" s="305"/>
      <c r="B53" s="288">
        <v>6.2</v>
      </c>
      <c r="C53" s="287" t="s">
        <v>12684</v>
      </c>
      <c r="D53" s="289">
        <v>44678</v>
      </c>
      <c r="E53" s="290" t="s">
        <v>14880</v>
      </c>
      <c r="F53" s="290" t="s">
        <v>14879</v>
      </c>
      <c r="G53" s="24"/>
    </row>
    <row r="54" spans="1:7" ht="56.25">
      <c r="A54" s="305"/>
      <c r="B54" s="288">
        <v>6.21</v>
      </c>
      <c r="C54" s="287" t="s">
        <v>12684</v>
      </c>
      <c r="D54" s="289">
        <v>44687</v>
      </c>
      <c r="E54" s="290" t="s">
        <v>14888</v>
      </c>
      <c r="F54" s="290" t="s">
        <v>14879</v>
      </c>
      <c r="G54" s="24"/>
    </row>
    <row r="55" spans="1:7" ht="56.25">
      <c r="A55" s="305"/>
      <c r="B55" s="288">
        <v>6.22</v>
      </c>
      <c r="C55" s="287" t="s">
        <v>12684</v>
      </c>
      <c r="D55" s="292">
        <v>44692</v>
      </c>
      <c r="E55" s="290" t="s">
        <v>14887</v>
      </c>
      <c r="F55" s="290" t="s">
        <v>14879</v>
      </c>
      <c r="G55" s="24"/>
    </row>
    <row r="56" spans="1:7" ht="90">
      <c r="A56" s="305"/>
      <c r="B56" s="291">
        <v>6.3</v>
      </c>
      <c r="C56" s="287" t="s">
        <v>12684</v>
      </c>
      <c r="D56" s="292">
        <v>45051</v>
      </c>
      <c r="E56" s="290" t="s">
        <v>15144</v>
      </c>
      <c r="F56" s="290" t="s">
        <v>14925</v>
      </c>
      <c r="G56" s="24"/>
    </row>
    <row r="57" spans="1:7" ht="56.25">
      <c r="A57" s="305"/>
      <c r="B57" s="288">
        <v>6.31</v>
      </c>
      <c r="C57" s="287" t="s">
        <v>12684</v>
      </c>
      <c r="D57" s="292">
        <v>45072</v>
      </c>
      <c r="E57" s="290" t="s">
        <v>15146</v>
      </c>
      <c r="F57" s="290" t="s">
        <v>14925</v>
      </c>
      <c r="G57" s="24"/>
    </row>
    <row r="58" spans="1:7" ht="56.25">
      <c r="A58" s="305"/>
      <c r="B58" s="291">
        <v>6.4</v>
      </c>
      <c r="C58" s="287" t="s">
        <v>12684</v>
      </c>
      <c r="D58" s="292">
        <v>45408</v>
      </c>
      <c r="E58" s="290" t="s">
        <v>15148</v>
      </c>
      <c r="F58" s="290" t="s">
        <v>15147</v>
      </c>
      <c r="G58" s="24"/>
    </row>
    <row r="59" spans="1:7" ht="56.25">
      <c r="A59" s="305"/>
      <c r="B59" s="291">
        <v>6.5</v>
      </c>
      <c r="C59" s="287" t="s">
        <v>12684</v>
      </c>
      <c r="D59" s="292">
        <v>45772</v>
      </c>
      <c r="E59" s="290" t="s">
        <v>15217</v>
      </c>
      <c r="F59" s="290" t="s">
        <v>15259</v>
      </c>
      <c r="G59" s="24"/>
    </row>
    <row r="60" spans="1:7" ht="90">
      <c r="A60" s="305"/>
      <c r="B60" s="291">
        <v>6.6</v>
      </c>
      <c r="C60" s="287" t="s">
        <v>12684</v>
      </c>
      <c r="D60" s="292">
        <v>46129</v>
      </c>
      <c r="E60" s="290" t="s">
        <v>15870</v>
      </c>
      <c r="F60" s="293" t="s">
        <v>15352</v>
      </c>
      <c r="G60" s="24"/>
    </row>
    <row r="61" spans="1:7" ht="13.5" thickBot="1">
      <c r="A61" s="306"/>
      <c r="B61" s="307" t="str">
        <f ca="1">OFFSET(L!$C$1,MATCH("General"&amp;"Cpy",L!$A:$A,0)-1,SL,,)</f>
        <v>© 2026 Responsible Minerals Initiative. All rights reserved.</v>
      </c>
      <c r="C61" s="307"/>
      <c r="D61" s="307"/>
      <c r="E61" s="307"/>
      <c r="F61" s="307"/>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7"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0"/>
      <c r="B1" s="321"/>
      <c r="C1" s="321"/>
      <c r="D1" s="322"/>
    </row>
    <row r="2" spans="1:5" ht="71.25" customHeight="1">
      <c r="A2" s="71"/>
      <c r="B2" s="134" t="str">
        <f ca="1">OFFSET(L!$C$1,MATCH("Definitions"&amp;ADDRESS(ROW(),COLUMN(),4),L!$A:$A,0)-1,SL,,)</f>
        <v>ITEM</v>
      </c>
      <c r="C2" s="134" t="str">
        <f ca="1">OFFSET(L!$C$1,MATCH("Definitions"&amp;ADDRESS(ROW(),COLUMN(),4),L!$A:$A,0)-1,SL,,)</f>
        <v>DEFINITION</v>
      </c>
      <c r="D2" s="324"/>
      <c r="E2" s="98"/>
    </row>
    <row r="3" spans="1:5" ht="63.95" customHeight="1">
      <c r="A3" s="71"/>
      <c r="B3" s="60" t="str">
        <f ca="1">OFFSET(L!$C$1,MATCH("Definitions"&amp;ADDRESS(ROW(),COLUMN(),4),L!$A:$A,0)-1,SL,,)</f>
        <v>3TG</v>
      </c>
      <c r="C3" s="60" t="str">
        <f ca="1">OFFSET(L!$C$1,MATCH("Definitions"&amp;ADDRESS(ROW(),COLUMN(),4),L!$A:$A,0)-1,SL,,)</f>
        <v>Tantalum, tin, tungsten, gold</v>
      </c>
      <c r="D3" s="324"/>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4"/>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4"/>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4"/>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4"/>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4"/>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4"/>
      <c r="E9" s="97" t="s">
        <v>1267</v>
      </c>
    </row>
    <row r="10" spans="1:5" ht="45">
      <c r="A10" s="71"/>
      <c r="B10" s="60" t="str">
        <f ca="1">OFFSET(L!$C$1,MATCH("Definitions"&amp;ADDRESS(ROW(),COLUMN(),4),L!$A:$A,0)-1,SL,,)</f>
        <v>DRC</v>
      </c>
      <c r="C10" s="60" t="str">
        <f ca="1">OFFSET(L!$C$1,MATCH("Definitions"&amp;ADDRESS(ROW(),COLUMN(),4),L!$A:$A,0)-1,SL,,)</f>
        <v>Democratic Republic of Congo</v>
      </c>
      <c r="D10" s="324"/>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4"/>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4"/>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4"/>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4"/>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4"/>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4"/>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4"/>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4"/>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4"/>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4"/>
      <c r="E20" s="97"/>
    </row>
    <row r="21" spans="1:5" ht="15">
      <c r="A21" s="71"/>
      <c r="B21" s="60" t="str">
        <f ca="1">OFFSET(L!$C$1,MATCH("Definitions"&amp;ADDRESS(ROW(),COLUMN(),4),L!$A:$A,0)-1,SL,,)</f>
        <v>RBA</v>
      </c>
      <c r="C21" s="60" t="str">
        <f ca="1">OFFSET(L!$C$1,MATCH("Definitions"&amp;ADDRESS(ROW(),COLUMN(),4),L!$A:$A,0)-1,SL,,)</f>
        <v>Responsible Business Alliance (www.responsiblebusiness.org)</v>
      </c>
      <c r="D21" s="324"/>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4"/>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4"/>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4"/>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4"/>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4"/>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4"/>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4"/>
      <c r="E28" s="97" t="s">
        <v>1267</v>
      </c>
    </row>
    <row r="29" spans="1:5" ht="105">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4"/>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4"/>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4"/>
      <c r="E31" s="97"/>
    </row>
    <row r="32" spans="1:5" ht="15">
      <c r="A32" s="71"/>
      <c r="B32" s="323" t="str">
        <f ca="1">OFFSET(L!$C$1,MATCH("General"&amp;"Cpy",L!$A:$A,0)-1,SL,,)</f>
        <v>© 2026 Responsible Minerals Initiative. All rights reserved.</v>
      </c>
      <c r="C32" s="323"/>
      <c r="D32" s="324"/>
      <c r="E32" s="97"/>
    </row>
    <row r="33" spans="1:4" ht="13.5" thickBot="1">
      <c r="A33" s="72"/>
      <c r="B33" s="146"/>
      <c r="C33" s="146"/>
      <c r="D33" s="325"/>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12"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60"/>
      <c r="B1" s="361"/>
      <c r="C1" s="361"/>
      <c r="D1" s="361"/>
      <c r="E1" s="361"/>
      <c r="F1" s="361"/>
      <c r="G1" s="361"/>
      <c r="H1" s="361"/>
      <c r="I1" s="361"/>
      <c r="J1" s="361"/>
      <c r="K1" s="362"/>
      <c r="L1" s="97"/>
      <c r="P1" s="2"/>
      <c r="Q1" s="2"/>
      <c r="R1" s="2"/>
      <c r="S1" s="2"/>
      <c r="T1" s="2"/>
      <c r="U1" s="2"/>
      <c r="V1" s="2"/>
      <c r="W1" s="2"/>
      <c r="X1" s="2"/>
      <c r="Y1" s="2"/>
      <c r="Z1" s="2"/>
      <c r="AA1" s="2"/>
      <c r="AB1" s="2"/>
      <c r="AC1" s="2"/>
      <c r="AD1" s="2"/>
      <c r="AE1" s="2"/>
      <c r="AF1" s="2"/>
      <c r="AG1" s="2"/>
      <c r="AH1" s="2"/>
    </row>
    <row r="2" spans="1:34" ht="82.35" customHeight="1">
      <c r="A2" s="31"/>
      <c r="B2" s="133"/>
      <c r="C2" s="32"/>
      <c r="D2" s="363" t="str">
        <f ca="1">OFFSET(L!$C$1,MATCH("Declaration"&amp;ADDRESS(ROW(),COLUMN(),4),L!$A:$A,0)-1,SL,,)</f>
        <v>Conflict Minerals Reporting Template (CMRT)</v>
      </c>
      <c r="E2" s="364"/>
      <c r="F2" s="364"/>
      <c r="G2" s="364"/>
      <c r="H2" s="364"/>
      <c r="I2" s="364"/>
      <c r="J2" s="365"/>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3"/>
      <c r="G3" s="373"/>
      <c r="H3" s="373"/>
      <c r="I3" s="145"/>
      <c r="J3" s="135" t="s">
        <v>15370</v>
      </c>
      <c r="K3" s="33"/>
      <c r="L3" s="97"/>
      <c r="P3" s="42">
        <f>MATCH($D$3,LN,0)</f>
        <v>1</v>
      </c>
    </row>
    <row r="4" spans="1:34" ht="15.75">
      <c r="A4" s="31"/>
      <c r="B4" s="369" t="str">
        <f ca="1">OFFSET(L!$C$1,MATCH("Declaration"&amp;ADDRESS(ROW(),COLUMN(),4),L!$A:$A,0)-1,SL,,)</f>
        <v>The purpose of this document is to collect sourcing information on tin, tantalum, tungsten and gold used in products</v>
      </c>
      <c r="C4" s="369"/>
      <c r="D4" s="369"/>
      <c r="E4" s="369"/>
      <c r="F4" s="369"/>
      <c r="G4" s="369"/>
      <c r="H4" s="369"/>
      <c r="I4" s="374" t="str">
        <f ca="1">OFFSET(L!$C$1,MATCH("Declaration"&amp;ADDRESS(ROW(),COLUMN(),4),L!$A:$A,0)-1,SL,,)</f>
        <v>Link to Terms &amp; Conditions</v>
      </c>
      <c r="J4" s="374"/>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9" t="str">
        <f ca="1">OFFSET(L!$C$1,MATCH("Declaration"&amp;ADDRESS(ROW(),COLUMN(),4),L!$A:$A,0)-1,SL,,)</f>
        <v>Mandatory fields are noted with an asterisk (*).  Consult the instructions tab for guidance on how to answer each question.</v>
      </c>
      <c r="C6" s="369"/>
      <c r="D6" s="369"/>
      <c r="E6" s="369"/>
      <c r="F6" s="369"/>
      <c r="G6" s="369"/>
      <c r="H6" s="369"/>
      <c r="I6" s="369"/>
      <c r="J6" s="369"/>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78" t="str">
        <f ca="1">OFFSET(L!$C$1,MATCH("Declaration"&amp;ADDRESS(ROW(),COLUMN(),4),L!$A:$A,0)-1,SL,,)</f>
        <v>Company Information</v>
      </c>
      <c r="C7" s="378"/>
      <c r="D7" s="378"/>
      <c r="E7" s="378"/>
      <c r="F7" s="378"/>
      <c r="G7" s="378"/>
      <c r="H7" s="378"/>
      <c r="I7" s="378"/>
      <c r="J7" s="378"/>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6" t="s">
        <v>15884</v>
      </c>
      <c r="E8" s="367"/>
      <c r="F8" s="367"/>
      <c r="G8" s="367"/>
      <c r="H8" s="367"/>
      <c r="I8" s="367"/>
      <c r="J8" s="368"/>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75" t="s">
        <v>479</v>
      </c>
      <c r="E9" s="376"/>
      <c r="F9" s="376"/>
      <c r="G9" s="377"/>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79" t="str">
        <f ca="1">OFFSET(L!$C$1,MATCH("Declaration"&amp;ADDRESS(ROW(),COLUMN(),4)&amp;LEFT($D$9,1),L!$A:$A,0)-1,SL,,)</f>
        <v>Description of Scope:</v>
      </c>
      <c r="C10" s="119"/>
      <c r="D10" s="370" t="s">
        <v>15885</v>
      </c>
      <c r="E10" s="371"/>
      <c r="F10" s="371"/>
      <c r="G10" s="371"/>
      <c r="H10" s="371"/>
      <c r="I10" s="371"/>
      <c r="J10" s="372"/>
      <c r="K10" s="33"/>
      <c r="L10" s="112"/>
      <c r="Q10" s="2"/>
      <c r="R10" s="2"/>
      <c r="S10" s="2"/>
      <c r="T10" s="2"/>
      <c r="U10" s="2"/>
      <c r="V10" s="2"/>
      <c r="W10" s="2"/>
      <c r="X10" s="2"/>
      <c r="Y10" s="2"/>
      <c r="Z10" s="2"/>
      <c r="AA10" s="2"/>
      <c r="AB10" s="2"/>
      <c r="AC10" s="2"/>
      <c r="AD10" s="2"/>
      <c r="AE10" s="2"/>
      <c r="AF10" s="2"/>
      <c r="AG10" s="2"/>
      <c r="AH10" s="2"/>
    </row>
    <row r="11" spans="1:34" ht="15.75">
      <c r="A11" s="35"/>
      <c r="B11" s="380"/>
      <c r="C11" s="119"/>
      <c r="D11" s="345" t="str">
        <f ca="1">IF(D9=Q9,OFFSET(L!$C$1,MATCH("Declaration"&amp;ADDRESS(ROW(),COLUMN(),4),L!$A:$A,0)-1,SL,,),"")</f>
        <v/>
      </c>
      <c r="E11" s="346"/>
      <c r="F11" s="346"/>
      <c r="G11" s="346"/>
      <c r="H11" s="346"/>
      <c r="I11" s="346"/>
      <c r="J11" s="347"/>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3" t="s">
        <v>15886</v>
      </c>
      <c r="E12" s="354"/>
      <c r="F12" s="354"/>
      <c r="G12" s="354"/>
      <c r="H12" s="354"/>
      <c r="I12" s="354"/>
      <c r="J12" s="355"/>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3" t="s">
        <v>15886</v>
      </c>
      <c r="E13" s="354"/>
      <c r="F13" s="354"/>
      <c r="G13" s="354"/>
      <c r="H13" s="354"/>
      <c r="I13" s="354"/>
      <c r="J13" s="355"/>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3" t="s">
        <v>15887</v>
      </c>
      <c r="E14" s="354"/>
      <c r="F14" s="354"/>
      <c r="G14" s="354"/>
      <c r="H14" s="354"/>
      <c r="I14" s="354"/>
      <c r="J14" s="355"/>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3" t="s">
        <v>15888</v>
      </c>
      <c r="E15" s="354"/>
      <c r="F15" s="354"/>
      <c r="G15" s="354"/>
      <c r="H15" s="354"/>
      <c r="I15" s="354"/>
      <c r="J15" s="355"/>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81" t="s">
        <v>15889</v>
      </c>
      <c r="E16" s="382"/>
      <c r="F16" s="382"/>
      <c r="G16" s="382"/>
      <c r="H16" s="382"/>
      <c r="I16" s="382"/>
      <c r="J16" s="383"/>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3" t="s">
        <v>15890</v>
      </c>
      <c r="E17" s="354"/>
      <c r="F17" s="354"/>
      <c r="G17" s="354"/>
      <c r="H17" s="354"/>
      <c r="I17" s="354"/>
      <c r="J17" s="355"/>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6" t="s">
        <v>15888</v>
      </c>
      <c r="E18" s="327"/>
      <c r="F18" s="327"/>
      <c r="G18" s="327"/>
      <c r="H18" s="327"/>
      <c r="I18" s="327"/>
      <c r="J18" s="328"/>
      <c r="K18" s="33"/>
      <c r="L18" s="107"/>
      <c r="Q18" s="2"/>
      <c r="R18" s="2"/>
      <c r="S18" s="2"/>
      <c r="T18" s="2"/>
      <c r="U18" s="2"/>
      <c r="V18" s="2"/>
      <c r="W18" s="2"/>
      <c r="X18" s="2"/>
      <c r="Y18" s="2"/>
      <c r="Z18" s="2"/>
      <c r="AA18" s="2"/>
      <c r="AB18" s="2"/>
      <c r="AC18" s="2"/>
      <c r="AD18" s="2"/>
      <c r="AE18" s="2"/>
      <c r="AF18" s="2"/>
      <c r="AG18" s="2"/>
      <c r="AH18" s="2"/>
    </row>
    <row r="19" spans="1:34" ht="45.75" customHeight="1">
      <c r="A19" s="35"/>
      <c r="B19" s="37" t="str">
        <f ca="1">OFFSET(L!$C$1,MATCH("Declaration"&amp;ADDRESS(ROW(),COLUMN(),4),L!$A:$A,0)-1,SL,,)</f>
        <v>Title - Authorizer:</v>
      </c>
      <c r="C19" s="74"/>
      <c r="D19" s="353" t="s">
        <v>15903</v>
      </c>
      <c r="E19" s="354"/>
      <c r="F19" s="354"/>
      <c r="G19" s="354"/>
      <c r="H19" s="354"/>
      <c r="I19" s="354"/>
      <c r="J19" s="355"/>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81" t="s">
        <v>15889</v>
      </c>
      <c r="E20" s="382"/>
      <c r="F20" s="382"/>
      <c r="G20" s="382"/>
      <c r="H20" s="382"/>
      <c r="I20" s="382"/>
      <c r="J20" s="383"/>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4" t="s">
        <v>15890</v>
      </c>
      <c r="E21" s="385"/>
      <c r="F21" s="385"/>
      <c r="G21" s="385"/>
      <c r="H21" s="385"/>
      <c r="I21" s="385"/>
      <c r="J21" s="38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87">
        <v>46294</v>
      </c>
      <c r="E22" s="388"/>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6"/>
      <c r="E23" s="35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89" t="str">
        <f ca="1">OFFSET(L!$C$1,MATCH("Declaration"&amp;ADDRESS(ROW(),COLUMN(),4),L!$A:$A,0)-1,SL,,)</f>
        <v>Answer the following questions 1 - 8 based on the declaration scope indicated above</v>
      </c>
      <c r="C24" s="389"/>
      <c r="D24" s="389"/>
      <c r="E24" s="389"/>
      <c r="F24" s="389"/>
      <c r="G24" s="389"/>
      <c r="H24" s="389"/>
      <c r="I24" s="389"/>
      <c r="J24" s="389"/>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6" t="str">
        <f ca="1">OFFSET(L!$C$1,MATCH("Declaration"&amp;ADDRESS(ROW(),COLUMN(),4),L!$A:$A,0)-1,SL,,)</f>
        <v>Answer</v>
      </c>
      <c r="E25" s="336"/>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9" t="s">
        <v>474</v>
      </c>
      <c r="E26" s="330"/>
      <c r="F26" s="11"/>
      <c r="G26" s="331"/>
      <c r="H26" s="332"/>
      <c r="I26" s="332"/>
      <c r="J26" s="333"/>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9" t="s">
        <v>473</v>
      </c>
      <c r="E27" s="330"/>
      <c r="F27" s="11"/>
      <c r="G27" s="331" t="s">
        <v>15891</v>
      </c>
      <c r="H27" s="332"/>
      <c r="I27" s="332"/>
      <c r="J27" s="333"/>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9" t="s">
        <v>473</v>
      </c>
      <c r="E28" s="330"/>
      <c r="F28" s="11"/>
      <c r="G28" s="331" t="s">
        <v>15892</v>
      </c>
      <c r="H28" s="332"/>
      <c r="I28" s="332"/>
      <c r="J28" s="333"/>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9" t="s">
        <v>474</v>
      </c>
      <c r="E29" s="330"/>
      <c r="F29" s="11"/>
      <c r="G29" s="331"/>
      <c r="H29" s="332"/>
      <c r="I29" s="332"/>
      <c r="J29" s="333"/>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8" t="str">
        <f ca="1">D25</f>
        <v>Answer</v>
      </c>
      <c r="E31" s="338"/>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48"/>
      <c r="E32" s="349"/>
      <c r="F32" s="44"/>
      <c r="G32" s="331"/>
      <c r="H32" s="332"/>
      <c r="I32" s="332"/>
      <c r="J32" s="333"/>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9" t="s">
        <v>473</v>
      </c>
      <c r="E33" s="330"/>
      <c r="F33" s="44"/>
      <c r="G33" s="331" t="s">
        <v>15891</v>
      </c>
      <c r="H33" s="332"/>
      <c r="I33" s="332"/>
      <c r="J33" s="333"/>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9" t="s">
        <v>473</v>
      </c>
      <c r="E34" s="330"/>
      <c r="F34" s="44"/>
      <c r="G34" s="331" t="s">
        <v>15892</v>
      </c>
      <c r="H34" s="332"/>
      <c r="I34" s="332"/>
      <c r="J34" s="333"/>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9"/>
      <c r="E35" s="330"/>
      <c r="F35" s="44"/>
      <c r="G35" s="331"/>
      <c r="H35" s="332"/>
      <c r="I35" s="332"/>
      <c r="J35" s="333"/>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8" t="str">
        <f ca="1">D25</f>
        <v>Answer</v>
      </c>
      <c r="E37" s="338"/>
      <c r="F37" s="17"/>
      <c r="G37" s="41" t="str">
        <f ca="1">G25</f>
        <v>Comments</v>
      </c>
      <c r="H37" s="352"/>
      <c r="I37" s="352"/>
      <c r="J37" s="352"/>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9"/>
      <c r="E38" s="330"/>
      <c r="F38" s="44"/>
      <c r="G38" s="331"/>
      <c r="H38" s="332"/>
      <c r="I38" s="332"/>
      <c r="J38" s="333"/>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9" t="s">
        <v>473</v>
      </c>
      <c r="E39" s="330"/>
      <c r="F39" s="44"/>
      <c r="G39" s="331"/>
      <c r="H39" s="332"/>
      <c r="I39" s="332"/>
      <c r="J39" s="333"/>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9" t="s">
        <v>473</v>
      </c>
      <c r="E40" s="330"/>
      <c r="F40" s="44"/>
      <c r="G40" s="331"/>
      <c r="H40" s="332"/>
      <c r="I40" s="332"/>
      <c r="J40" s="333"/>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9"/>
      <c r="E41" s="330"/>
      <c r="F41" s="44"/>
      <c r="G41" s="331"/>
      <c r="H41" s="332"/>
      <c r="I41" s="332"/>
      <c r="J41" s="333"/>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8" t="str">
        <f ca="1">D25</f>
        <v>Answer</v>
      </c>
      <c r="E43" s="338"/>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9"/>
      <c r="E44" s="330"/>
      <c r="F44" s="44"/>
      <c r="G44" s="331"/>
      <c r="H44" s="332"/>
      <c r="I44" s="332"/>
      <c r="J44" s="333"/>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9" t="s">
        <v>474</v>
      </c>
      <c r="E45" s="330"/>
      <c r="F45" s="44"/>
      <c r="G45" s="331" t="s">
        <v>15893</v>
      </c>
      <c r="H45" s="332"/>
      <c r="I45" s="332"/>
      <c r="J45" s="333"/>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9" t="s">
        <v>474</v>
      </c>
      <c r="E46" s="330"/>
      <c r="F46" s="44"/>
      <c r="G46" s="331" t="s">
        <v>15893</v>
      </c>
      <c r="H46" s="332"/>
      <c r="I46" s="332"/>
      <c r="J46" s="333"/>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9"/>
      <c r="E47" s="330"/>
      <c r="F47" s="44"/>
      <c r="G47" s="331"/>
      <c r="H47" s="332"/>
      <c r="I47" s="332"/>
      <c r="J47" s="333"/>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8" t="str">
        <f ca="1">D25</f>
        <v>Answer</v>
      </c>
      <c r="E49" s="338"/>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9"/>
      <c r="E50" s="330"/>
      <c r="F50" s="44"/>
      <c r="G50" s="331"/>
      <c r="H50" s="332"/>
      <c r="I50" s="332"/>
      <c r="J50" s="333"/>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9" t="s">
        <v>475</v>
      </c>
      <c r="E51" s="330"/>
      <c r="F51" s="44"/>
      <c r="G51" s="331" t="s">
        <v>15893</v>
      </c>
      <c r="H51" s="332"/>
      <c r="I51" s="332"/>
      <c r="J51" s="333"/>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9" t="s">
        <v>475</v>
      </c>
      <c r="E52" s="330"/>
      <c r="F52" s="44"/>
      <c r="G52" s="331" t="s">
        <v>15893</v>
      </c>
      <c r="H52" s="332"/>
      <c r="I52" s="332"/>
      <c r="J52" s="333"/>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9"/>
      <c r="E53" s="330"/>
      <c r="F53" s="44"/>
      <c r="G53" s="331"/>
      <c r="H53" s="332"/>
      <c r="I53" s="332"/>
      <c r="J53" s="333"/>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8" t="str">
        <f ca="1">D25</f>
        <v>Answer</v>
      </c>
      <c r="E55" s="338"/>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50"/>
      <c r="E56" s="351"/>
      <c r="F56" s="44"/>
      <c r="G56" s="331"/>
      <c r="H56" s="332"/>
      <c r="I56" s="332"/>
      <c r="J56" s="333"/>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50" t="s">
        <v>2370</v>
      </c>
      <c r="E57" s="351"/>
      <c r="F57" s="44"/>
      <c r="G57" s="331" t="s">
        <v>15893</v>
      </c>
      <c r="H57" s="332"/>
      <c r="I57" s="332"/>
      <c r="J57" s="333"/>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50" t="s">
        <v>2370</v>
      </c>
      <c r="E58" s="351"/>
      <c r="F58" s="44"/>
      <c r="G58" s="331" t="s">
        <v>15893</v>
      </c>
      <c r="H58" s="332"/>
      <c r="I58" s="332"/>
      <c r="J58" s="333"/>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50"/>
      <c r="E59" s="351"/>
      <c r="F59" s="44"/>
      <c r="G59" s="331"/>
      <c r="H59" s="332"/>
      <c r="I59" s="332"/>
      <c r="J59" s="333"/>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8" t="str">
        <f ca="1">D25</f>
        <v>Answer</v>
      </c>
      <c r="E61" s="338"/>
      <c r="F61" s="17"/>
      <c r="G61" s="41" t="str">
        <f ca="1">G25</f>
        <v>Comments</v>
      </c>
      <c r="H61" s="335"/>
      <c r="I61" s="335"/>
      <c r="J61" s="335"/>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48"/>
      <c r="E62" s="349"/>
      <c r="F62" s="44"/>
      <c r="G62" s="331"/>
      <c r="H62" s="332"/>
      <c r="I62" s="332"/>
      <c r="J62" s="333"/>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9" t="s">
        <v>473</v>
      </c>
      <c r="E63" s="330"/>
      <c r="F63" s="44"/>
      <c r="G63" s="331" t="s">
        <v>15893</v>
      </c>
      <c r="H63" s="332"/>
      <c r="I63" s="332"/>
      <c r="J63" s="333"/>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9" t="s">
        <v>473</v>
      </c>
      <c r="E64" s="330"/>
      <c r="F64" s="44"/>
      <c r="G64" s="331" t="s">
        <v>15893</v>
      </c>
      <c r="H64" s="332"/>
      <c r="I64" s="332"/>
      <c r="J64" s="333"/>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9"/>
      <c r="E65" s="330"/>
      <c r="F65" s="44"/>
      <c r="G65" s="331"/>
      <c r="H65" s="332"/>
      <c r="I65" s="332"/>
      <c r="J65" s="333"/>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8" t="str">
        <f ca="1">D25</f>
        <v>Answer</v>
      </c>
      <c r="E67" s="338"/>
      <c r="F67" s="17"/>
      <c r="G67" s="41" t="str">
        <f ca="1">G25</f>
        <v>Comments</v>
      </c>
      <c r="H67" s="335" t="str">
        <f>IF(Q75="(*)","Click here to enter smelter names","")</f>
        <v/>
      </c>
      <c r="I67" s="335"/>
      <c r="J67" s="335"/>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9"/>
      <c r="E68" s="330"/>
      <c r="F68" s="45"/>
      <c r="G68" s="331"/>
      <c r="H68" s="332"/>
      <c r="I68" s="332"/>
      <c r="J68" s="333"/>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9" t="s">
        <v>473</v>
      </c>
      <c r="E69" s="330"/>
      <c r="F69" s="45"/>
      <c r="G69" s="331" t="s">
        <v>15893</v>
      </c>
      <c r="H69" s="332"/>
      <c r="I69" s="332"/>
      <c r="J69" s="333"/>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9" t="s">
        <v>473</v>
      </c>
      <c r="E70" s="330"/>
      <c r="F70" s="45"/>
      <c r="G70" s="331" t="s">
        <v>15893</v>
      </c>
      <c r="H70" s="332"/>
      <c r="I70" s="332"/>
      <c r="J70" s="333"/>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9"/>
      <c r="E71" s="330"/>
      <c r="F71" s="47"/>
      <c r="G71" s="331"/>
      <c r="H71" s="332"/>
      <c r="I71" s="332"/>
      <c r="J71" s="333"/>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4" t="str">
        <f ca="1">OFFSET(L!$C$1,MATCH("Declaration"&amp;ADDRESS(ROW(),COLUMN(),4),L!$A:$A,0)-1,SL,,)</f>
        <v>Answer the Following Questions at a Company Level</v>
      </c>
      <c r="C73" s="334"/>
      <c r="D73" s="334"/>
      <c r="E73" s="334"/>
      <c r="F73" s="334"/>
      <c r="G73" s="334"/>
      <c r="H73" s="334"/>
      <c r="I73" s="334"/>
      <c r="J73" s="334"/>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6" t="str">
        <f ca="1">D25</f>
        <v>Answer</v>
      </c>
      <c r="E74" s="336"/>
      <c r="F74" s="50"/>
      <c r="G74" s="336" t="str">
        <f ca="1">G25</f>
        <v>Comments</v>
      </c>
      <c r="H74" s="336" t="e">
        <f>HLOOKUP(SL,LT,$O74,0)</f>
        <v>#NAME?</v>
      </c>
      <c r="I74" s="33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45" customHeight="1">
      <c r="A75" s="38"/>
      <c r="B75" s="53" t="str">
        <f ca="1">OFFSET(L!$C$1,MATCH("Declaration"&amp;ADDRESS(ROW(),COLUMN(),4),L!$A:$A,0)-1,SL,,)&amp;$Q$37</f>
        <v>A. Have you established a responsible minerals sourcing policy? (*)</v>
      </c>
      <c r="C75" s="54"/>
      <c r="D75" s="329" t="s">
        <v>473</v>
      </c>
      <c r="E75" s="330"/>
      <c r="F75" s="54"/>
      <c r="G75" s="331" t="s">
        <v>15894</v>
      </c>
      <c r="H75" s="332"/>
      <c r="I75" s="332"/>
      <c r="J75" s="333"/>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37"/>
      <c r="H76" s="337"/>
      <c r="I76" s="337"/>
      <c r="J76" s="337"/>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9" t="s">
        <v>473</v>
      </c>
      <c r="E77" s="330"/>
      <c r="F77" s="54"/>
      <c r="G77" s="357" t="s">
        <v>15895</v>
      </c>
      <c r="H77" s="358"/>
      <c r="I77" s="358"/>
      <c r="J77" s="359"/>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9" t="s">
        <v>473</v>
      </c>
      <c r="E79" s="330"/>
      <c r="F79" s="54"/>
      <c r="G79" s="331" t="s">
        <v>15896</v>
      </c>
      <c r="H79" s="332"/>
      <c r="I79" s="332"/>
      <c r="J79" s="333"/>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9" t="s">
        <v>473</v>
      </c>
      <c r="E81" s="330"/>
      <c r="F81" s="54"/>
      <c r="G81" s="331" t="s">
        <v>15896</v>
      </c>
      <c r="H81" s="332"/>
      <c r="I81" s="332"/>
      <c r="J81" s="333"/>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9" t="s">
        <v>14427</v>
      </c>
      <c r="E83" s="330"/>
      <c r="F83" s="54"/>
      <c r="G83" s="331" t="s">
        <v>15896</v>
      </c>
      <c r="H83" s="332"/>
      <c r="I83" s="332"/>
      <c r="J83" s="333"/>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2" t="s">
        <v>473</v>
      </c>
      <c r="E85" s="343"/>
      <c r="F85" s="54"/>
      <c r="G85" s="331" t="s">
        <v>15897</v>
      </c>
      <c r="H85" s="332"/>
      <c r="I85" s="332"/>
      <c r="J85" s="333"/>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37"/>
      <c r="H86" s="337"/>
      <c r="I86" s="337"/>
      <c r="J86" s="337"/>
      <c r="K86" s="33"/>
      <c r="L86" s="110"/>
      <c r="M86" s="109"/>
      <c r="P86" s="2"/>
      <c r="Q86" s="2"/>
      <c r="R86" s="2"/>
      <c r="S86" s="2"/>
      <c r="T86" s="2"/>
      <c r="U86" s="2"/>
      <c r="V86" s="2"/>
      <c r="W86" s="2"/>
      <c r="X86" s="2"/>
      <c r="Y86" s="2"/>
      <c r="Z86" s="2"/>
      <c r="AA86" s="2"/>
      <c r="AB86" s="2"/>
      <c r="AC86" s="2"/>
      <c r="AD86" s="2"/>
      <c r="AE86" s="2"/>
      <c r="AF86" s="2"/>
      <c r="AG86" s="2"/>
      <c r="AH86" s="2"/>
    </row>
    <row r="87" spans="1:34" ht="69" customHeight="1">
      <c r="A87" s="38"/>
      <c r="B87" s="53" t="str">
        <f ca="1">OFFSET(L!$C$1,MATCH("Declaration"&amp;ADDRESS(ROW(),COLUMN(),4),L!$A:$A,0)-1,SL,,)&amp;$Q$37</f>
        <v>G. Does your review process include corrective action management? (*)</v>
      </c>
      <c r="C87" s="54"/>
      <c r="D87" s="329" t="s">
        <v>473</v>
      </c>
      <c r="E87" s="330"/>
      <c r="F87" s="54"/>
      <c r="G87" s="331" t="s">
        <v>15898</v>
      </c>
      <c r="H87" s="332"/>
      <c r="I87" s="332"/>
      <c r="J87" s="333"/>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4"/>
      <c r="H88" s="344"/>
      <c r="I88" s="344"/>
      <c r="J88" s="344"/>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9" t="s">
        <v>474</v>
      </c>
      <c r="E89" s="330"/>
      <c r="F89" s="54"/>
      <c r="G89" s="331" t="s">
        <v>15899</v>
      </c>
      <c r="H89" s="332"/>
      <c r="I89" s="332"/>
      <c r="J89" s="333"/>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1" t="str">
        <f>IF(OR($D$8="",$I$3=""),"","Click here to check required fields completion")</f>
        <v/>
      </c>
      <c r="C90" s="341"/>
      <c r="D90" s="341"/>
      <c r="E90" s="341"/>
      <c r="F90" s="341"/>
      <c r="G90" s="341"/>
      <c r="H90" s="341"/>
      <c r="I90" s="341"/>
      <c r="J90" s="341"/>
      <c r="K90" s="33"/>
      <c r="L90" s="97"/>
      <c r="P90" s="2"/>
      <c r="Q90" s="2"/>
      <c r="R90" s="2"/>
      <c r="S90" s="2"/>
      <c r="T90" s="2"/>
      <c r="U90" s="2"/>
      <c r="V90" s="2"/>
      <c r="W90" s="2"/>
      <c r="X90" s="2"/>
      <c r="Y90" s="2"/>
      <c r="Z90" s="2"/>
      <c r="AA90" s="2"/>
      <c r="AB90" s="2"/>
      <c r="AC90" s="2"/>
      <c r="AD90" s="2"/>
      <c r="AE90" s="2"/>
      <c r="AF90" s="2"/>
      <c r="AG90" s="2"/>
      <c r="AH90" s="2"/>
    </row>
    <row r="91" spans="1:34" ht="15.75" thickBot="1">
      <c r="A91" s="339" t="str">
        <f ca="1">OFFSET(L!$C$1,MATCH("General"&amp;"Cpy",L!$A:$A,0)-1,SL,,)</f>
        <v>© 2026 Responsible Minerals Initiative. All rights reserved.</v>
      </c>
      <c r="B91" s="340"/>
      <c r="C91" s="340"/>
      <c r="D91" s="340"/>
      <c r="E91" s="340"/>
      <c r="F91" s="340"/>
      <c r="G91" s="340"/>
      <c r="H91" s="340"/>
      <c r="I91" s="340"/>
      <c r="J91" s="340"/>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6" sqref="A6"/>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90" t="str">
        <f ca="1">OFFSET(L!$C$1,MATCH("Smelter List"&amp;ADDRESS(ROW(),COLUMN(),4),L!$A:$A,0)-1,SL,,)</f>
        <v>Link to "RMAP Conformant Smelter List"</v>
      </c>
      <c r="K2" s="391"/>
      <c r="L2" s="391"/>
      <c r="M2" s="391"/>
      <c r="N2" s="391"/>
      <c r="O2" s="391"/>
      <c r="P2" s="179"/>
      <c r="Q2" s="180"/>
      <c r="R2" s="181"/>
      <c r="S2" s="181"/>
      <c r="T2" s="181"/>
      <c r="AH2" s="140" t="s">
        <v>473</v>
      </c>
    </row>
    <row r="3" spans="1:34" s="204" customFormat="1" ht="177" customHeight="1">
      <c r="A3" s="155"/>
      <c r="B3" s="392"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2"/>
      <c r="D3" s="392"/>
      <c r="E3" s="392"/>
      <c r="F3" s="205"/>
      <c r="G3" s="393" t="str">
        <f ca="1">OFFSET(L!$C$1,MATCH("General"&amp;"Cpy",L!$A:$A,0)-1,SL,,)</f>
        <v>© 2026 Responsible Minerals Initiative. All rights reserved.</v>
      </c>
      <c r="H3" s="393"/>
      <c r="I3" s="394"/>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1" customHeight="1">
      <c r="A5" s="245" t="s">
        <v>757</v>
      </c>
      <c r="B5" s="166" t="s">
        <v>1090</v>
      </c>
      <c r="C5" s="170" t="s">
        <v>13296</v>
      </c>
      <c r="D5" s="213"/>
      <c r="E5" s="166" t="s">
        <v>1066</v>
      </c>
      <c r="F5" s="166" t="s">
        <v>757</v>
      </c>
      <c r="G5" s="166" t="s">
        <v>12764</v>
      </c>
      <c r="H5" s="167">
        <v>0</v>
      </c>
      <c r="I5" s="168" t="s">
        <v>2042</v>
      </c>
      <c r="J5" s="168" t="s">
        <v>2043</v>
      </c>
      <c r="K5" s="207"/>
      <c r="L5" s="207"/>
      <c r="M5" s="207"/>
      <c r="N5" s="207"/>
      <c r="O5" s="207"/>
      <c r="P5" s="169"/>
      <c r="Q5" s="208"/>
      <c r="R5" s="166" t="s">
        <v>13296</v>
      </c>
      <c r="S5" s="165" t="e">
        <v>#REF!</v>
      </c>
      <c r="T5" s="165" t="e">
        <v>#REF!</v>
      </c>
      <c r="U5" s="185"/>
      <c r="V5" s="209">
        <v>574</v>
      </c>
      <c r="X5" s="210">
        <f>IF(AND(C5="Smelter not listed",OR(LEN(D5)=0,LEN(E5)=0)),1,0)</f>
        <v>0</v>
      </c>
      <c r="AB5" s="211" t="str">
        <f>B5&amp;C5</f>
        <v>TungstenA.L.M.T. Corp.</v>
      </c>
    </row>
    <row r="6" spans="1:34" s="210" customFormat="1" ht="21" customHeight="1">
      <c r="A6" s="245" t="s">
        <v>1338</v>
      </c>
      <c r="B6" s="166" t="s">
        <v>1087</v>
      </c>
      <c r="C6" s="170" t="s">
        <v>1337</v>
      </c>
      <c r="D6" s="213"/>
      <c r="E6" s="166" t="s">
        <v>2323</v>
      </c>
      <c r="F6" s="166" t="s">
        <v>1338</v>
      </c>
      <c r="G6" s="166" t="s">
        <v>12764</v>
      </c>
      <c r="H6" s="167">
        <v>0</v>
      </c>
      <c r="I6" s="168" t="s">
        <v>1494</v>
      </c>
      <c r="J6" s="168" t="s">
        <v>1495</v>
      </c>
      <c r="K6" s="207"/>
      <c r="L6" s="207"/>
      <c r="M6" s="207"/>
      <c r="N6" s="207"/>
      <c r="O6" s="207"/>
      <c r="P6" s="169"/>
      <c r="Q6" s="208"/>
      <c r="R6" s="166" t="s">
        <v>1337</v>
      </c>
      <c r="S6" s="165" t="e">
        <v>#REF!</v>
      </c>
      <c r="T6" s="165" t="e">
        <v>#REF!</v>
      </c>
      <c r="U6" s="185"/>
      <c r="V6" s="209">
        <v>8</v>
      </c>
      <c r="X6" s="210">
        <f>IF(AND(C6="Smelter not listed",OR(LEN(D6)=0,LEN(E6)=0)),1,0)</f>
        <v>0</v>
      </c>
      <c r="AB6" s="211" t="str">
        <f>B6&amp;C6</f>
        <v>GoldAdvanced Chemical Company</v>
      </c>
    </row>
    <row r="7" spans="1:34" s="210" customFormat="1" ht="21" customHeight="1">
      <c r="A7" s="245" t="s">
        <v>630</v>
      </c>
      <c r="B7" s="166" t="s">
        <v>1087</v>
      </c>
      <c r="C7" s="170" t="s">
        <v>2050</v>
      </c>
      <c r="D7" s="213"/>
      <c r="E7" s="166" t="s">
        <v>1066</v>
      </c>
      <c r="F7" s="166" t="s">
        <v>630</v>
      </c>
      <c r="G7" s="166" t="s">
        <v>12764</v>
      </c>
      <c r="H7" s="167">
        <v>0</v>
      </c>
      <c r="I7" s="168" t="s">
        <v>1496</v>
      </c>
      <c r="J7" s="168" t="s">
        <v>1497</v>
      </c>
      <c r="K7" s="207"/>
      <c r="L7" s="207"/>
      <c r="M7" s="207"/>
      <c r="N7" s="207"/>
      <c r="O7" s="207"/>
      <c r="P7" s="169"/>
      <c r="Q7" s="208"/>
      <c r="R7" s="166" t="s">
        <v>2050</v>
      </c>
      <c r="S7" s="165" t="e">
        <v>#REF!</v>
      </c>
      <c r="T7" s="165" t="e">
        <v>#REF!</v>
      </c>
      <c r="U7" s="185"/>
      <c r="V7" s="209">
        <v>15</v>
      </c>
      <c r="X7" s="210">
        <f>IF(AND(C7="Smelter not listed",OR(LEN(D7)=0,LEN(E7)=0)),1,0)</f>
        <v>0</v>
      </c>
      <c r="AB7" s="211" t="str">
        <f>B7&amp;C7</f>
        <v>GoldAida Chemical Industries Co., Ltd.</v>
      </c>
    </row>
    <row r="8" spans="1:34" s="210" customFormat="1" ht="21" customHeight="1">
      <c r="A8" s="245" t="s">
        <v>631</v>
      </c>
      <c r="B8" s="166" t="s">
        <v>1087</v>
      </c>
      <c r="C8" s="170" t="s">
        <v>14841</v>
      </c>
      <c r="D8" s="213" t="s">
        <v>14841</v>
      </c>
      <c r="E8" s="166" t="s">
        <v>1059</v>
      </c>
      <c r="F8" s="166" t="s">
        <v>631</v>
      </c>
      <c r="G8" s="166" t="s">
        <v>12764</v>
      </c>
      <c r="H8" s="167" t="s">
        <v>15904</v>
      </c>
      <c r="I8" s="168" t="s">
        <v>15905</v>
      </c>
      <c r="J8" s="168" t="s">
        <v>1499</v>
      </c>
      <c r="K8" s="207"/>
      <c r="L8" s="207"/>
      <c r="M8" s="207"/>
      <c r="N8" s="207"/>
      <c r="O8" s="207"/>
      <c r="P8" s="169"/>
      <c r="Q8" s="208"/>
      <c r="R8" s="166"/>
      <c r="S8" s="165"/>
      <c r="T8" s="165"/>
      <c r="U8" s="185"/>
      <c r="V8" s="209"/>
      <c r="AB8" s="211"/>
    </row>
    <row r="9" spans="1:34" s="210" customFormat="1" ht="21" customHeight="1">
      <c r="A9" s="245" t="s">
        <v>632</v>
      </c>
      <c r="B9" s="166" t="s">
        <v>1087</v>
      </c>
      <c r="C9" s="170" t="s">
        <v>605</v>
      </c>
      <c r="D9" s="213"/>
      <c r="E9" s="166" t="s">
        <v>851</v>
      </c>
      <c r="F9" s="166" t="s">
        <v>632</v>
      </c>
      <c r="G9" s="166" t="s">
        <v>12764</v>
      </c>
      <c r="H9" s="167">
        <v>0</v>
      </c>
      <c r="I9" s="168" t="s">
        <v>1500</v>
      </c>
      <c r="J9" s="168" t="s">
        <v>11573</v>
      </c>
      <c r="K9" s="207"/>
      <c r="L9" s="207"/>
      <c r="M9" s="207"/>
      <c r="N9" s="207"/>
      <c r="O9" s="207"/>
      <c r="P9" s="169"/>
      <c r="Q9" s="208"/>
      <c r="R9" s="166" t="s">
        <v>605</v>
      </c>
      <c r="S9" s="165" t="e">
        <v>#REF!</v>
      </c>
      <c r="T9" s="165" t="e">
        <v>#REF!</v>
      </c>
      <c r="U9" s="185"/>
      <c r="V9" s="209">
        <v>22</v>
      </c>
      <c r="X9" s="210">
        <f>IF(AND(C9="Smelter not listed",OR(LEN(D9)=0,LEN(E9)=0)),1,0)</f>
        <v>0</v>
      </c>
      <c r="AB9" s="211" t="str">
        <f>B9&amp;C9</f>
        <v>GoldAlmalyk Mining and Metallurgical Complex (AMMC)</v>
      </c>
    </row>
    <row r="10" spans="1:34" s="210" customFormat="1" ht="21" customHeight="1">
      <c r="A10" s="245" t="s">
        <v>633</v>
      </c>
      <c r="B10" s="166" t="s">
        <v>1087</v>
      </c>
      <c r="C10" s="170" t="s">
        <v>11979</v>
      </c>
      <c r="D10" s="213"/>
      <c r="E10" s="166" t="s">
        <v>1054</v>
      </c>
      <c r="F10" s="166" t="s">
        <v>633</v>
      </c>
      <c r="G10" s="166" t="s">
        <v>12764</v>
      </c>
      <c r="H10" s="167">
        <v>0</v>
      </c>
      <c r="I10" s="168" t="s">
        <v>1502</v>
      </c>
      <c r="J10" s="168" t="s">
        <v>1503</v>
      </c>
      <c r="K10" s="207"/>
      <c r="L10" s="207"/>
      <c r="M10" s="207"/>
      <c r="N10" s="207"/>
      <c r="O10" s="207"/>
      <c r="P10" s="169"/>
      <c r="Q10" s="208"/>
      <c r="R10" s="166" t="s">
        <v>11979</v>
      </c>
      <c r="S10" s="165" t="e">
        <v>#REF!</v>
      </c>
      <c r="T10" s="165" t="e">
        <v>#REF!</v>
      </c>
      <c r="U10" s="185"/>
      <c r="V10" s="209">
        <v>25</v>
      </c>
      <c r="X10" s="210">
        <f>IF(AND(C10="Smelter not listed",OR(LEN(D10)=0,LEN(E10)=0)),1,0)</f>
        <v>0</v>
      </c>
      <c r="AB10" s="211" t="str">
        <f>B10&amp;C10</f>
        <v>GoldAngloGold Ashanti Corrego do Sitio Mineracao</v>
      </c>
    </row>
    <row r="11" spans="1:34" s="210" customFormat="1" ht="21" customHeight="1">
      <c r="A11" s="245" t="s">
        <v>634</v>
      </c>
      <c r="B11" s="166" t="s">
        <v>1087</v>
      </c>
      <c r="C11" s="170" t="s">
        <v>2181</v>
      </c>
      <c r="D11" s="213" t="s">
        <v>2181</v>
      </c>
      <c r="E11" s="166" t="s">
        <v>1056</v>
      </c>
      <c r="F11" s="166" t="s">
        <v>634</v>
      </c>
      <c r="G11" s="166" t="s">
        <v>12764</v>
      </c>
      <c r="H11" s="167">
        <v>0</v>
      </c>
      <c r="I11" s="168" t="s">
        <v>1504</v>
      </c>
      <c r="J11" s="168" t="s">
        <v>1505</v>
      </c>
      <c r="K11" s="207"/>
      <c r="L11" s="207"/>
      <c r="M11" s="207"/>
      <c r="N11" s="207"/>
      <c r="O11" s="207"/>
      <c r="P11" s="169"/>
      <c r="Q11" s="208"/>
      <c r="R11" s="166" t="s">
        <v>2181</v>
      </c>
      <c r="S11" s="165" t="e">
        <v>#REF!</v>
      </c>
      <c r="T11" s="165" t="e">
        <v>#REF!</v>
      </c>
      <c r="U11" s="185"/>
      <c r="V11" s="209">
        <v>31</v>
      </c>
      <c r="X11" s="210">
        <f>IF(AND(C11="Smelter not listed",OR(LEN(D11)=0,LEN(E11)=0)),1,0)</f>
        <v>0</v>
      </c>
      <c r="AB11" s="211" t="str">
        <f>B11&amp;C11</f>
        <v>GoldArgor-Heraeus S.A.</v>
      </c>
    </row>
    <row r="12" spans="1:34" s="210" customFormat="1" ht="21" customHeight="1">
      <c r="A12" s="245" t="s">
        <v>635</v>
      </c>
      <c r="B12" s="166" t="s">
        <v>1087</v>
      </c>
      <c r="C12" s="170" t="s">
        <v>15218</v>
      </c>
      <c r="D12" s="213"/>
      <c r="E12" s="166" t="s">
        <v>1066</v>
      </c>
      <c r="F12" s="166" t="s">
        <v>635</v>
      </c>
      <c r="G12" s="166" t="s">
        <v>12764</v>
      </c>
      <c r="H12" s="167">
        <v>0</v>
      </c>
      <c r="I12" s="168" t="s">
        <v>15228</v>
      </c>
      <c r="J12" s="168" t="s">
        <v>1673</v>
      </c>
      <c r="K12" s="207"/>
      <c r="L12" s="207"/>
      <c r="M12" s="207"/>
      <c r="N12" s="207"/>
      <c r="O12" s="207"/>
      <c r="P12" s="169"/>
      <c r="Q12" s="208"/>
      <c r="R12" s="166" t="s">
        <v>15218</v>
      </c>
      <c r="S12" s="165" t="e">
        <v>#REF!</v>
      </c>
      <c r="T12" s="165" t="e">
        <v>#REF!</v>
      </c>
      <c r="U12" s="185"/>
      <c r="V12" s="209">
        <v>32</v>
      </c>
      <c r="X12" s="210">
        <f>IF(AND(C12="Smelter not listed",OR(LEN(D12)=0,LEN(E12)=0)),1,0)</f>
        <v>0</v>
      </c>
      <c r="AB12" s="211" t="str">
        <f>B12&amp;C12</f>
        <v>GoldASAHI METALFINE, Inc.</v>
      </c>
    </row>
    <row r="13" spans="1:34" s="210" customFormat="1" ht="21" customHeight="1">
      <c r="A13" s="245" t="s">
        <v>636</v>
      </c>
      <c r="B13" s="166" t="s">
        <v>1087</v>
      </c>
      <c r="C13" s="170" t="s">
        <v>2051</v>
      </c>
      <c r="D13" s="213"/>
      <c r="E13" s="166" t="s">
        <v>1066</v>
      </c>
      <c r="F13" s="166" t="s">
        <v>636</v>
      </c>
      <c r="G13" s="166" t="s">
        <v>12764</v>
      </c>
      <c r="H13" s="167">
        <v>0</v>
      </c>
      <c r="I13" s="168" t="s">
        <v>1508</v>
      </c>
      <c r="J13" s="168" t="s">
        <v>1509</v>
      </c>
      <c r="K13" s="207"/>
      <c r="L13" s="207"/>
      <c r="M13" s="207"/>
      <c r="N13" s="207"/>
      <c r="O13" s="207"/>
      <c r="P13" s="169"/>
      <c r="Q13" s="208"/>
      <c r="R13" s="166" t="s">
        <v>2051</v>
      </c>
      <c r="S13" s="165" t="e">
        <v>#REF!</v>
      </c>
      <c r="T13" s="165" t="e">
        <v>#REF!</v>
      </c>
      <c r="U13" s="185"/>
      <c r="V13" s="209">
        <v>36</v>
      </c>
      <c r="X13" s="210">
        <f>IF(AND(C13="Smelter not listed",OR(LEN(D13)=0,LEN(E13)=0)),1,0)</f>
        <v>0</v>
      </c>
      <c r="AB13" s="211" t="str">
        <f>B13&amp;C13</f>
        <v>GoldAsaka Riken Co., Ltd.</v>
      </c>
    </row>
    <row r="14" spans="1:34" s="210" customFormat="1" ht="21" customHeight="1">
      <c r="A14" s="245" t="s">
        <v>758</v>
      </c>
      <c r="B14" s="166" t="s">
        <v>1090</v>
      </c>
      <c r="C14" s="170" t="s">
        <v>139</v>
      </c>
      <c r="D14" s="213"/>
      <c r="E14" s="166" t="s">
        <v>2323</v>
      </c>
      <c r="F14" s="166" t="s">
        <v>758</v>
      </c>
      <c r="G14" s="166" t="s">
        <v>12764</v>
      </c>
      <c r="H14" s="167">
        <v>0</v>
      </c>
      <c r="I14" s="168" t="s">
        <v>1735</v>
      </c>
      <c r="J14" s="168" t="s">
        <v>1736</v>
      </c>
      <c r="K14" s="207"/>
      <c r="L14" s="207"/>
      <c r="M14" s="207"/>
      <c r="N14" s="207"/>
      <c r="O14" s="207"/>
      <c r="P14" s="169"/>
      <c r="Q14" s="208"/>
      <c r="R14" s="166" t="s">
        <v>139</v>
      </c>
      <c r="S14" s="165" t="e">
        <v>#REF!</v>
      </c>
      <c r="T14" s="165" t="e">
        <v>#REF!</v>
      </c>
      <c r="U14" s="185"/>
      <c r="V14" s="209">
        <v>620</v>
      </c>
      <c r="X14" s="210">
        <f>IF(AND(C14="Smelter not listed",OR(LEN(D14)=0,LEN(E14)=0)),1,0)</f>
        <v>0</v>
      </c>
      <c r="AB14" s="211" t="str">
        <f>B14&amp;C14</f>
        <v>TungstenKennametal Huntsville</v>
      </c>
    </row>
    <row r="15" spans="1:34" s="210" customFormat="1" ht="21" customHeight="1">
      <c r="A15" s="245" t="s">
        <v>637</v>
      </c>
      <c r="B15" s="166" t="s">
        <v>1087</v>
      </c>
      <c r="C15" s="170" t="s">
        <v>15388</v>
      </c>
      <c r="D15" s="213"/>
      <c r="E15" s="166" t="s">
        <v>1059</v>
      </c>
      <c r="F15" s="166" t="s">
        <v>637</v>
      </c>
      <c r="G15" s="166" t="s">
        <v>12764</v>
      </c>
      <c r="H15" s="167">
        <v>0</v>
      </c>
      <c r="I15" s="168" t="s">
        <v>1510</v>
      </c>
      <c r="J15" s="168" t="s">
        <v>1510</v>
      </c>
      <c r="K15" s="207"/>
      <c r="L15" s="207"/>
      <c r="M15" s="207"/>
      <c r="N15" s="207"/>
      <c r="O15" s="207"/>
      <c r="P15" s="169"/>
      <c r="Q15" s="208"/>
      <c r="R15" s="166" t="s">
        <v>15388</v>
      </c>
      <c r="S15" s="165" t="e">
        <v>#REF!</v>
      </c>
      <c r="T15" s="165" t="e">
        <v>#REF!</v>
      </c>
      <c r="U15" s="185"/>
      <c r="V15" s="209">
        <v>44</v>
      </c>
      <c r="X15" s="210">
        <f>IF(AND(C15="Smelter not listed",OR(LEN(D15)=0,LEN(E15)=0)),1,0)</f>
        <v>0</v>
      </c>
      <c r="AB15" s="211" t="str">
        <f>B15&amp;C15</f>
        <v>GoldAurubis AG, Hamburg</v>
      </c>
    </row>
    <row r="16" spans="1:34" s="210" customFormat="1" ht="21" customHeight="1">
      <c r="A16" s="245" t="s">
        <v>638</v>
      </c>
      <c r="B16" s="166" t="s">
        <v>1087</v>
      </c>
      <c r="C16" s="170" t="s">
        <v>864</v>
      </c>
      <c r="D16" s="213"/>
      <c r="E16" s="166" t="s">
        <v>841</v>
      </c>
      <c r="F16" s="166" t="s">
        <v>638</v>
      </c>
      <c r="G16" s="166" t="s">
        <v>12764</v>
      </c>
      <c r="H16" s="167">
        <v>0</v>
      </c>
      <c r="I16" s="168" t="s">
        <v>2107</v>
      </c>
      <c r="J16" s="168" t="s">
        <v>9026</v>
      </c>
      <c r="K16" s="207"/>
      <c r="L16" s="207"/>
      <c r="M16" s="207"/>
      <c r="N16" s="207"/>
      <c r="O16" s="207"/>
      <c r="P16" s="169"/>
      <c r="Q16" s="208"/>
      <c r="R16" s="166" t="s">
        <v>864</v>
      </c>
      <c r="S16" s="165" t="e">
        <v>#REF!</v>
      </c>
      <c r="T16" s="165" t="e">
        <v>#REF!</v>
      </c>
      <c r="U16" s="185"/>
      <c r="V16" s="209">
        <v>49</v>
      </c>
      <c r="X16" s="210">
        <f>IF(AND(C16="Smelter not listed",OR(LEN(D16)=0,LEN(E16)=0)),1,0)</f>
        <v>0</v>
      </c>
      <c r="AB16" s="211" t="str">
        <f>B16&amp;C16</f>
        <v>GoldBangko Sentral ng Pilipinas (Central Bank of the Philippines)</v>
      </c>
    </row>
    <row r="17" spans="1:28" s="210" customFormat="1" ht="21" customHeight="1">
      <c r="A17" s="245" t="s">
        <v>639</v>
      </c>
      <c r="B17" s="166" t="s">
        <v>1087</v>
      </c>
      <c r="C17" s="170" t="s">
        <v>15393</v>
      </c>
      <c r="D17" s="213"/>
      <c r="E17" s="166" t="s">
        <v>847</v>
      </c>
      <c r="F17" s="166" t="s">
        <v>639</v>
      </c>
      <c r="G17" s="166" t="s">
        <v>12764</v>
      </c>
      <c r="H17" s="167">
        <v>0</v>
      </c>
      <c r="I17" s="168" t="s">
        <v>15394</v>
      </c>
      <c r="J17" s="168" t="s">
        <v>9850</v>
      </c>
      <c r="K17" s="207"/>
      <c r="L17" s="207"/>
      <c r="M17" s="207"/>
      <c r="N17" s="207"/>
      <c r="O17" s="207"/>
      <c r="P17" s="169"/>
      <c r="Q17" s="208"/>
      <c r="R17" s="166" t="s">
        <v>15393</v>
      </c>
      <c r="S17" s="165" t="e">
        <v>#REF!</v>
      </c>
      <c r="T17" s="165" t="e">
        <v>#REF!</v>
      </c>
      <c r="U17" s="185"/>
      <c r="V17" s="209">
        <v>51</v>
      </c>
      <c r="X17" s="210">
        <f>IF(AND(C17="Smelter not listed",OR(LEN(D17)=0,LEN(E17)=0)),1,0)</f>
        <v>0</v>
      </c>
      <c r="AB17" s="211" t="str">
        <f>B17&amp;C17</f>
        <v>GoldBoliden Mineral AB (Ronnskar)</v>
      </c>
    </row>
    <row r="18" spans="1:28" s="210" customFormat="1" ht="21" customHeight="1">
      <c r="A18" s="165" t="s">
        <v>641</v>
      </c>
      <c r="B18" s="166" t="s">
        <v>1087</v>
      </c>
      <c r="C18" s="170" t="s">
        <v>640</v>
      </c>
      <c r="D18" s="213"/>
      <c r="E18" s="166" t="s">
        <v>1059</v>
      </c>
      <c r="F18" s="166" t="s">
        <v>641</v>
      </c>
      <c r="G18" s="166" t="s">
        <v>12764</v>
      </c>
      <c r="H18" s="167">
        <v>0</v>
      </c>
      <c r="I18" s="168" t="s">
        <v>15397</v>
      </c>
      <c r="J18" s="168" t="s">
        <v>1499</v>
      </c>
      <c r="K18" s="207"/>
      <c r="L18" s="207"/>
      <c r="M18" s="207"/>
      <c r="N18" s="207"/>
      <c r="O18" s="207"/>
      <c r="P18" s="169"/>
      <c r="Q18" s="208"/>
      <c r="R18" s="166" t="s">
        <v>640</v>
      </c>
      <c r="S18" s="165" t="e">
        <v>#REF!</v>
      </c>
      <c r="T18" s="165" t="e">
        <v>#REF!</v>
      </c>
      <c r="U18" s="185"/>
      <c r="V18" s="209">
        <v>54</v>
      </c>
      <c r="X18" s="210">
        <f>IF(AND(C18="Smelter not listed",OR(LEN(D18)=0,LEN(E18)=0)),1,0)</f>
        <v>0</v>
      </c>
      <c r="AB18" s="211" t="str">
        <f>B18&amp;C18</f>
        <v>GoldC. Hafner GmbH + Co. KG</v>
      </c>
    </row>
    <row r="19" spans="1:28" s="210" customFormat="1" ht="21" customHeight="1">
      <c r="A19" s="165" t="s">
        <v>643</v>
      </c>
      <c r="B19" s="166" t="s">
        <v>1087</v>
      </c>
      <c r="C19" s="170" t="s">
        <v>15398</v>
      </c>
      <c r="D19" s="213"/>
      <c r="E19" s="166" t="s">
        <v>1055</v>
      </c>
      <c r="F19" s="166" t="s">
        <v>643</v>
      </c>
      <c r="G19" s="166" t="s">
        <v>12764</v>
      </c>
      <c r="H19" s="167">
        <v>0</v>
      </c>
      <c r="I19" s="168" t="s">
        <v>1514</v>
      </c>
      <c r="J19" s="168" t="s">
        <v>1515</v>
      </c>
      <c r="K19" s="207"/>
      <c r="L19" s="207"/>
      <c r="M19" s="207"/>
      <c r="N19" s="207"/>
      <c r="O19" s="207"/>
      <c r="P19" s="169"/>
      <c r="Q19" s="208"/>
      <c r="R19" s="166" t="s">
        <v>15398</v>
      </c>
      <c r="S19" s="165" t="e">
        <v>#REF!</v>
      </c>
      <c r="T19" s="165" t="e">
        <v>#REF!</v>
      </c>
      <c r="U19" s="185"/>
      <c r="V19" s="209">
        <v>105</v>
      </c>
      <c r="X19" s="210">
        <f>IF(AND(C19="Smelter not listed",OR(LEN(D19)=0,LEN(E19)=0)),1,0)</f>
        <v>0</v>
      </c>
      <c r="AB19" s="211" t="str">
        <f>B19&amp;C19</f>
        <v>GoldGlencore Canada Corporation - CCR Refinery</v>
      </c>
    </row>
    <row r="20" spans="1:28" s="210" customFormat="1" ht="21" customHeight="1">
      <c r="A20" s="165" t="s">
        <v>15906</v>
      </c>
      <c r="B20" s="166" t="s">
        <v>1089</v>
      </c>
      <c r="C20" s="170" t="s">
        <v>1760</v>
      </c>
      <c r="D20" s="213" t="s">
        <v>15907</v>
      </c>
      <c r="E20" s="166" t="s">
        <v>1058</v>
      </c>
      <c r="F20" s="166" t="s">
        <v>15906</v>
      </c>
      <c r="G20" s="166" t="s">
        <v>12764</v>
      </c>
      <c r="H20" s="167" t="s">
        <v>15882</v>
      </c>
      <c r="I20" s="168" t="s">
        <v>15882</v>
      </c>
      <c r="J20" s="168" t="s">
        <v>15882</v>
      </c>
      <c r="K20" s="207"/>
      <c r="L20" s="207"/>
      <c r="M20" s="207"/>
      <c r="N20" s="207"/>
      <c r="O20" s="207"/>
      <c r="P20" s="169"/>
      <c r="Q20" s="208"/>
      <c r="R20" s="166" t="s">
        <v>15882</v>
      </c>
      <c r="S20" s="165" t="e">
        <v>#REF!</v>
      </c>
      <c r="T20" s="165" t="s">
        <v>15882</v>
      </c>
      <c r="U20" s="185"/>
      <c r="V20" s="209" t="e">
        <v>#N/A</v>
      </c>
      <c r="X20" s="210">
        <f>IF(AND(C20="Smelter not listed",OR(LEN(D20)=0,LEN(E20)=0)),1,0)</f>
        <v>0</v>
      </c>
      <c r="AB20" s="211" t="str">
        <f>B20&amp;C20</f>
        <v>TantalumSmelter not listed</v>
      </c>
    </row>
    <row r="21" spans="1:28" s="210" customFormat="1" ht="21" customHeight="1">
      <c r="A21" s="165" t="s">
        <v>759</v>
      </c>
      <c r="B21" s="166" t="s">
        <v>1090</v>
      </c>
      <c r="C21" s="170" t="s">
        <v>1333</v>
      </c>
      <c r="D21" s="213"/>
      <c r="E21" s="166" t="s">
        <v>1058</v>
      </c>
      <c r="F21" s="166" t="s">
        <v>759</v>
      </c>
      <c r="G21" s="166" t="s">
        <v>12764</v>
      </c>
      <c r="H21" s="167">
        <v>0</v>
      </c>
      <c r="I21" s="168" t="s">
        <v>1737</v>
      </c>
      <c r="J21" s="168" t="s">
        <v>13122</v>
      </c>
      <c r="K21" s="207"/>
      <c r="L21" s="207"/>
      <c r="M21" s="207"/>
      <c r="N21" s="207"/>
      <c r="O21" s="207"/>
      <c r="P21" s="169"/>
      <c r="Q21" s="208"/>
      <c r="R21" s="166" t="s">
        <v>1333</v>
      </c>
      <c r="S21" s="165" t="e">
        <v>#REF!</v>
      </c>
      <c r="T21" s="165" t="e">
        <v>#REF!</v>
      </c>
      <c r="U21" s="185"/>
      <c r="V21" s="209">
        <v>598</v>
      </c>
      <c r="X21" s="210">
        <f>IF(AND(C21="Smelter not listed",OR(LEN(D21)=0,LEN(E21)=0)),1,0)</f>
        <v>0</v>
      </c>
      <c r="AB21" s="211" t="str">
        <f>B21&amp;C21</f>
        <v>TungstenGuangdong Xianglu Tungsten Co., Ltd.</v>
      </c>
    </row>
    <row r="22" spans="1:28" s="210" customFormat="1" ht="21" customHeight="1">
      <c r="A22" s="165" t="s">
        <v>2175</v>
      </c>
      <c r="B22" s="166" t="s">
        <v>1088</v>
      </c>
      <c r="C22" s="170" t="s">
        <v>2228</v>
      </c>
      <c r="D22" s="213"/>
      <c r="E22" s="166" t="s">
        <v>1058</v>
      </c>
      <c r="F22" s="166" t="s">
        <v>2175</v>
      </c>
      <c r="G22" s="166" t="s">
        <v>12764</v>
      </c>
      <c r="H22" s="167">
        <v>0</v>
      </c>
      <c r="I22" s="168" t="s">
        <v>1693</v>
      </c>
      <c r="J22" s="168" t="s">
        <v>13121</v>
      </c>
      <c r="K22" s="207"/>
      <c r="L22" s="207"/>
      <c r="M22" s="207"/>
      <c r="N22" s="207"/>
      <c r="O22" s="207"/>
      <c r="P22" s="169"/>
      <c r="Q22" s="208"/>
      <c r="R22" s="166" t="s">
        <v>2228</v>
      </c>
      <c r="S22" s="165" t="e">
        <v>#REF!</v>
      </c>
      <c r="T22" s="165" t="e">
        <v>#REF!</v>
      </c>
      <c r="U22" s="185"/>
      <c r="V22" s="209">
        <v>428</v>
      </c>
      <c r="X22" s="210">
        <f>IF(AND(C22="Smelter not listed",OR(LEN(D22)=0,LEN(E22)=0)),1,0)</f>
        <v>0</v>
      </c>
      <c r="AB22" s="211" t="str">
        <f>B22&amp;C22</f>
        <v>TinChenzhou Yunxiang Mining and Metallurgy Co., Ltd.</v>
      </c>
    </row>
    <row r="23" spans="1:28" s="210" customFormat="1" ht="21" customHeight="1">
      <c r="A23" s="165" t="s">
        <v>645</v>
      </c>
      <c r="B23" s="166" t="s">
        <v>1087</v>
      </c>
      <c r="C23" s="170" t="s">
        <v>50</v>
      </c>
      <c r="D23" s="213" t="s">
        <v>50</v>
      </c>
      <c r="E23" s="166" t="s">
        <v>1065</v>
      </c>
      <c r="F23" s="166" t="s">
        <v>645</v>
      </c>
      <c r="G23" s="166" t="s">
        <v>12764</v>
      </c>
      <c r="H23" s="167">
        <v>0</v>
      </c>
      <c r="I23" s="168" t="s">
        <v>1522</v>
      </c>
      <c r="J23" s="168" t="s">
        <v>6296</v>
      </c>
      <c r="K23" s="207"/>
      <c r="L23" s="207"/>
      <c r="M23" s="207"/>
      <c r="N23" s="207"/>
      <c r="O23" s="207"/>
      <c r="P23" s="169"/>
      <c r="Q23" s="208"/>
      <c r="R23" s="166" t="s">
        <v>50</v>
      </c>
      <c r="S23" s="165" t="e">
        <v>#REF!</v>
      </c>
      <c r="T23" s="165" t="e">
        <v>#REF!</v>
      </c>
      <c r="U23" s="185"/>
      <c r="V23" s="209">
        <v>67</v>
      </c>
      <c r="X23" s="210">
        <f>IF(AND(C23="Smelter not listed",OR(LEN(D23)=0,LEN(E23)=0)),1,0)</f>
        <v>0</v>
      </c>
      <c r="AB23" s="211" t="str">
        <f>B23&amp;C23</f>
        <v>GoldChimet S.p.A.</v>
      </c>
    </row>
    <row r="24" spans="1:28" s="210" customFormat="1" ht="21" customHeight="1">
      <c r="A24" s="165" t="s">
        <v>760</v>
      </c>
      <c r="B24" s="166" t="s">
        <v>1090</v>
      </c>
      <c r="C24" s="170" t="s">
        <v>1332</v>
      </c>
      <c r="D24" s="213"/>
      <c r="E24" s="166" t="s">
        <v>1058</v>
      </c>
      <c r="F24" s="166" t="s">
        <v>760</v>
      </c>
      <c r="G24" s="166" t="s">
        <v>12764</v>
      </c>
      <c r="H24" s="167">
        <v>0</v>
      </c>
      <c r="I24" s="168" t="s">
        <v>1692</v>
      </c>
      <c r="J24" s="168" t="s">
        <v>13117</v>
      </c>
      <c r="K24" s="207"/>
      <c r="L24" s="207"/>
      <c r="M24" s="207"/>
      <c r="N24" s="207"/>
      <c r="O24" s="207"/>
      <c r="P24" s="169"/>
      <c r="Q24" s="208"/>
      <c r="R24" s="166" t="s">
        <v>1332</v>
      </c>
      <c r="S24" s="165" t="e">
        <v>#REF!</v>
      </c>
      <c r="T24" s="165" t="e">
        <v>#REF!</v>
      </c>
      <c r="U24" s="185"/>
      <c r="V24" s="209">
        <v>588</v>
      </c>
      <c r="X24" s="210">
        <f>IF(AND(C24="Smelter not listed",OR(LEN(D24)=0,LEN(E24)=0)),1,0)</f>
        <v>0</v>
      </c>
      <c r="AB24" s="211" t="str">
        <f>B24&amp;C24</f>
        <v>TungstenChongyi Zhangyuan Tungsten Co., Ltd.</v>
      </c>
    </row>
    <row r="25" spans="1:28" s="210" customFormat="1" ht="21" customHeight="1">
      <c r="A25" s="165" t="s">
        <v>646</v>
      </c>
      <c r="B25" s="166" t="s">
        <v>1087</v>
      </c>
      <c r="C25" s="170" t="s">
        <v>522</v>
      </c>
      <c r="D25" s="213"/>
      <c r="E25" s="166" t="s">
        <v>1066</v>
      </c>
      <c r="F25" s="166" t="s">
        <v>646</v>
      </c>
      <c r="G25" s="166" t="s">
        <v>12764</v>
      </c>
      <c r="H25" s="167">
        <v>0</v>
      </c>
      <c r="I25" s="168" t="s">
        <v>1523</v>
      </c>
      <c r="J25" s="168" t="s">
        <v>1497</v>
      </c>
      <c r="K25" s="207"/>
      <c r="L25" s="207"/>
      <c r="M25" s="207"/>
      <c r="N25" s="207"/>
      <c r="O25" s="207"/>
      <c r="P25" s="169"/>
      <c r="Q25" s="208"/>
      <c r="R25" s="166" t="s">
        <v>522</v>
      </c>
      <c r="S25" s="165" t="e">
        <v>#REF!</v>
      </c>
      <c r="T25" s="165" t="e">
        <v>#REF!</v>
      </c>
      <c r="U25" s="185"/>
      <c r="V25" s="209">
        <v>70</v>
      </c>
      <c r="X25" s="210">
        <f>IF(AND(C25="Smelter not listed",OR(LEN(D25)=0,LEN(E25)=0)),1,0)</f>
        <v>0</v>
      </c>
      <c r="AB25" s="211" t="str">
        <f>B25&amp;C25</f>
        <v>GoldChugai Mining</v>
      </c>
    </row>
    <row r="26" spans="1:28" s="210" customFormat="1" ht="21" customHeight="1">
      <c r="A26" s="165" t="s">
        <v>15173</v>
      </c>
      <c r="B26" s="166" t="s">
        <v>1089</v>
      </c>
      <c r="C26" s="170" t="s">
        <v>15172</v>
      </c>
      <c r="D26" s="213"/>
      <c r="E26" s="166" t="s">
        <v>1058</v>
      </c>
      <c r="F26" s="166" t="s">
        <v>15173</v>
      </c>
      <c r="G26" s="166" t="s">
        <v>12764</v>
      </c>
      <c r="H26" s="167">
        <v>0</v>
      </c>
      <c r="I26" s="168" t="s">
        <v>1642</v>
      </c>
      <c r="J26" s="168" t="s">
        <v>13122</v>
      </c>
      <c r="K26" s="207"/>
      <c r="L26" s="207"/>
      <c r="M26" s="207"/>
      <c r="N26" s="207"/>
      <c r="O26" s="207"/>
      <c r="P26" s="169"/>
      <c r="Q26" s="208"/>
      <c r="R26" s="166" t="s">
        <v>15172</v>
      </c>
      <c r="S26" s="165" t="e">
        <v>#REF!</v>
      </c>
      <c r="T26" s="165" t="e">
        <v>#REF!</v>
      </c>
      <c r="U26" s="185"/>
      <c r="V26" s="209">
        <v>360</v>
      </c>
      <c r="X26" s="210">
        <f>IF(AND(C26="Smelter not listed",OR(LEN(D26)=0,LEN(E26)=0)),1,0)</f>
        <v>0</v>
      </c>
      <c r="AB26" s="211" t="str">
        <f>B26&amp;C26</f>
        <v>TantalumGuangdong Rising Rare Metals-EO Materials Ltd.</v>
      </c>
    </row>
    <row r="27" spans="1:28" s="210" customFormat="1" ht="21" customHeight="1">
      <c r="A27" s="165" t="s">
        <v>735</v>
      </c>
      <c r="B27" s="166" t="s">
        <v>1088</v>
      </c>
      <c r="C27" s="170" t="s">
        <v>15235</v>
      </c>
      <c r="D27" s="213"/>
      <c r="E27" s="166" t="s">
        <v>2323</v>
      </c>
      <c r="F27" s="166" t="s">
        <v>735</v>
      </c>
      <c r="G27" s="166" t="s">
        <v>12764</v>
      </c>
      <c r="H27" s="167">
        <v>0</v>
      </c>
      <c r="I27" s="168" t="s">
        <v>1679</v>
      </c>
      <c r="J27" s="168" t="s">
        <v>1660</v>
      </c>
      <c r="K27" s="207"/>
      <c r="L27" s="207"/>
      <c r="M27" s="207"/>
      <c r="N27" s="207"/>
      <c r="O27" s="207"/>
      <c r="P27" s="169"/>
      <c r="Q27" s="208"/>
      <c r="R27" s="166" t="s">
        <v>15235</v>
      </c>
      <c r="S27" s="165" t="e">
        <v>#REF!</v>
      </c>
      <c r="T27" s="165" t="e">
        <v>#REF!</v>
      </c>
      <c r="U27" s="185"/>
      <c r="V27" s="209">
        <v>418</v>
      </c>
      <c r="X27" s="210">
        <f>IF(AND(C27="Smelter not listed",OR(LEN(D27)=0,LEN(E27)=0)),1,0)</f>
        <v>0</v>
      </c>
      <c r="AB27" s="211" t="str">
        <f>B27&amp;C27</f>
        <v>TinAlpha Assembly Solutions Inc</v>
      </c>
    </row>
    <row r="28" spans="1:28" s="210" customFormat="1" ht="21" customHeight="1">
      <c r="A28" s="165" t="s">
        <v>14902</v>
      </c>
      <c r="B28" s="166" t="s">
        <v>1088</v>
      </c>
      <c r="C28" s="170" t="s">
        <v>14901</v>
      </c>
      <c r="D28" s="213"/>
      <c r="E28" s="166" t="s">
        <v>1063</v>
      </c>
      <c r="F28" s="166" t="s">
        <v>14902</v>
      </c>
      <c r="G28" s="166" t="s">
        <v>12764</v>
      </c>
      <c r="H28" s="167">
        <v>0</v>
      </c>
      <c r="I28" s="168" t="s">
        <v>14908</v>
      </c>
      <c r="J28" s="168" t="s">
        <v>12398</v>
      </c>
      <c r="K28" s="207"/>
      <c r="L28" s="207"/>
      <c r="M28" s="207"/>
      <c r="N28" s="207"/>
      <c r="O28" s="207"/>
      <c r="P28" s="169"/>
      <c r="Q28" s="208"/>
      <c r="R28" s="166" t="s">
        <v>14901</v>
      </c>
      <c r="S28" s="165" t="str">
        <f ca="1">IF(B28="","",IF(ISERROR(MATCH($E28,CL,0)),"Unknown",INDIRECT("'C'!$A$"&amp;MATCH($E28,CL,0)+1)))</f>
        <v>ID</v>
      </c>
      <c r="T28" s="165" t="str">
        <f ca="1">IF(B28="","",IF(ISERROR(MATCH($J28,[1]SorP!$B$1:$B$6261,0)),"",INDIRECT("'SorP'!$A$"&amp;MATCH($S28&amp;$J28,[1]SorP!C:C,0))))</f>
        <v>ID-BB</v>
      </c>
      <c r="U28" s="185"/>
      <c r="V28" s="209">
        <f>IF(C28="",NA(),IF(OR(C28="Smelter not listed",C28="Smelter not yet identified"),MATCH($B28&amp;$D28,'[1]Smelter Look-up'!$J:$J,0),MATCH($B28&amp;$C28,'[1]Smelter Look-up'!$J:$J,0)))</f>
        <v>526</v>
      </c>
      <c r="X28" s="210">
        <f>IF(AND(C28="Smelter not listed",OR(LEN(D28)=0,LEN(E28)=0)),1,0)</f>
        <v>0</v>
      </c>
      <c r="AB28" s="211" t="str">
        <f>B28&amp;C28</f>
        <v>TinPT Premium Tin Indonesia</v>
      </c>
    </row>
    <row r="29" spans="1:28" s="210" customFormat="1" ht="21" customHeight="1">
      <c r="A29" s="165" t="s">
        <v>649</v>
      </c>
      <c r="B29" s="166" t="s">
        <v>1087</v>
      </c>
      <c r="C29" s="170" t="s">
        <v>2160</v>
      </c>
      <c r="D29" s="213"/>
      <c r="E29" s="166" t="s">
        <v>1069</v>
      </c>
      <c r="F29" s="166" t="s">
        <v>649</v>
      </c>
      <c r="G29" s="166" t="s">
        <v>12764</v>
      </c>
      <c r="H29" s="167">
        <v>0</v>
      </c>
      <c r="I29" s="168" t="s">
        <v>1525</v>
      </c>
      <c r="J29" s="168" t="s">
        <v>12416</v>
      </c>
      <c r="K29" s="207"/>
      <c r="L29" s="207"/>
      <c r="M29" s="207"/>
      <c r="N29" s="207"/>
      <c r="O29" s="207"/>
      <c r="P29" s="169"/>
      <c r="Q29" s="208"/>
      <c r="R29" s="166" t="s">
        <v>2160</v>
      </c>
      <c r="S29" s="165" t="e">
        <v>#REF!</v>
      </c>
      <c r="T29" s="165" t="e">
        <v>#REF!</v>
      </c>
      <c r="U29" s="185"/>
      <c r="V29" s="209">
        <v>83</v>
      </c>
      <c r="X29" s="210">
        <f>IF(AND(C29="Smelter not listed",OR(LEN(D29)=0,LEN(E29)=0)),1,0)</f>
        <v>0</v>
      </c>
      <c r="AB29" s="211" t="str">
        <f>B29&amp;C29</f>
        <v>GoldDSC (Do Sung Corporation)</v>
      </c>
    </row>
    <row r="30" spans="1:28" s="210" customFormat="1" ht="21" customHeight="1">
      <c r="A30" s="165" t="s">
        <v>15237</v>
      </c>
      <c r="B30" s="166" t="s">
        <v>1088</v>
      </c>
      <c r="C30" s="170" t="s">
        <v>15236</v>
      </c>
      <c r="D30" s="213"/>
      <c r="E30" s="166" t="s">
        <v>1058</v>
      </c>
      <c r="F30" s="166" t="s">
        <v>15237</v>
      </c>
      <c r="G30" s="166" t="s">
        <v>12764</v>
      </c>
      <c r="H30" s="167">
        <v>0</v>
      </c>
      <c r="I30" s="168" t="s">
        <v>15242</v>
      </c>
      <c r="J30" s="168" t="s">
        <v>13122</v>
      </c>
      <c r="K30" s="207"/>
      <c r="L30" s="207"/>
      <c r="M30" s="207"/>
      <c r="N30" s="207"/>
      <c r="O30" s="207"/>
      <c r="P30" s="169"/>
      <c r="Q30" s="208"/>
      <c r="R30" s="166" t="s">
        <v>15236</v>
      </c>
      <c r="S30" s="165" t="e">
        <v>#REF!</v>
      </c>
      <c r="T30" s="165" t="e">
        <v>#REF!</v>
      </c>
      <c r="U30" s="185"/>
      <c r="V30" s="209">
        <v>447</v>
      </c>
      <c r="X30" s="210">
        <f>IF(AND(C30="Smelter not listed",OR(LEN(D30)=0,LEN(E30)=0)),1,0)</f>
        <v>0</v>
      </c>
      <c r="AB30" s="211" t="str">
        <f>B30&amp;C30</f>
        <v>TinDongguan Best Alloys Co., Ltd.</v>
      </c>
    </row>
    <row r="31" spans="1:28" s="210" customFormat="1" ht="21" customHeight="1">
      <c r="A31" s="165" t="s">
        <v>650</v>
      </c>
      <c r="B31" s="166" t="s">
        <v>1087</v>
      </c>
      <c r="C31" s="170" t="s">
        <v>866</v>
      </c>
      <c r="D31" s="213"/>
      <c r="E31" s="166" t="s">
        <v>1066</v>
      </c>
      <c r="F31" s="166" t="s">
        <v>650</v>
      </c>
      <c r="G31" s="166" t="s">
        <v>12764</v>
      </c>
      <c r="H31" s="167">
        <v>0</v>
      </c>
      <c r="I31" s="168" t="s">
        <v>15378</v>
      </c>
      <c r="J31" s="168" t="s">
        <v>1527</v>
      </c>
      <c r="K31" s="207"/>
      <c r="L31" s="207"/>
      <c r="M31" s="207"/>
      <c r="N31" s="207"/>
      <c r="O31" s="207"/>
      <c r="P31" s="169"/>
      <c r="Q31" s="208"/>
      <c r="R31" s="166" t="s">
        <v>866</v>
      </c>
      <c r="S31" s="165" t="e">
        <v>#REF!</v>
      </c>
      <c r="T31" s="165" t="e">
        <v>#REF!</v>
      </c>
      <c r="U31" s="185"/>
      <c r="V31" s="209">
        <v>79</v>
      </c>
      <c r="X31" s="210">
        <f>IF(AND(C31="Smelter not listed",OR(LEN(D31)=0,LEN(E31)=0)),1,0)</f>
        <v>0</v>
      </c>
      <c r="AB31" s="211" t="str">
        <f>B31&amp;C31</f>
        <v>GoldDowa</v>
      </c>
    </row>
    <row r="32" spans="1:28" s="210" customFormat="1" ht="21" customHeight="1">
      <c r="A32" s="165" t="s">
        <v>1362</v>
      </c>
      <c r="B32" s="166" t="s">
        <v>1088</v>
      </c>
      <c r="C32" s="170" t="s">
        <v>866</v>
      </c>
      <c r="D32" s="213"/>
      <c r="E32" s="166" t="s">
        <v>1066</v>
      </c>
      <c r="F32" s="166" t="s">
        <v>1362</v>
      </c>
      <c r="G32" s="166" t="s">
        <v>12764</v>
      </c>
      <c r="H32" s="167">
        <v>0</v>
      </c>
      <c r="I32" s="168" t="s">
        <v>1526</v>
      </c>
      <c r="J32" s="168" t="s">
        <v>1527</v>
      </c>
      <c r="K32" s="207"/>
      <c r="L32" s="207"/>
      <c r="M32" s="207"/>
      <c r="N32" s="207"/>
      <c r="O32" s="207"/>
      <c r="P32" s="169"/>
      <c r="Q32" s="208"/>
      <c r="R32" s="166" t="s">
        <v>866</v>
      </c>
      <c r="S32" s="165" t="e">
        <v>#REF!</v>
      </c>
      <c r="T32" s="165" t="e">
        <v>#REF!</v>
      </c>
      <c r="U32" s="185"/>
      <c r="V32" s="209">
        <v>450</v>
      </c>
      <c r="X32" s="210">
        <f>IF(AND(C32="Smelter not listed",OR(LEN(D32)=0,LEN(E32)=0)),1,0)</f>
        <v>0</v>
      </c>
      <c r="AB32" s="211" t="str">
        <f>B32&amp;C32</f>
        <v>TinDowa</v>
      </c>
    </row>
    <row r="33" spans="1:28" s="210" customFormat="1" ht="21" customHeight="1">
      <c r="A33" s="165" t="s">
        <v>382</v>
      </c>
      <c r="B33" s="166" t="s">
        <v>1087</v>
      </c>
      <c r="C33" s="170" t="s">
        <v>13321</v>
      </c>
      <c r="D33" s="213"/>
      <c r="E33" s="166" t="s">
        <v>1066</v>
      </c>
      <c r="F33" s="166" t="s">
        <v>382</v>
      </c>
      <c r="G33" s="166" t="s">
        <v>12764</v>
      </c>
      <c r="H33" s="167">
        <v>0</v>
      </c>
      <c r="I33" s="168" t="s">
        <v>1531</v>
      </c>
      <c r="J33" s="168" t="s">
        <v>1532</v>
      </c>
      <c r="K33" s="207"/>
      <c r="L33" s="207"/>
      <c r="M33" s="207"/>
      <c r="N33" s="207"/>
      <c r="O33" s="207"/>
      <c r="P33" s="169"/>
      <c r="Q33" s="208"/>
      <c r="R33" s="166" t="s">
        <v>13321</v>
      </c>
      <c r="S33" s="165" t="e">
        <v>#REF!</v>
      </c>
      <c r="T33" s="165" t="e">
        <v>#REF!</v>
      </c>
      <c r="U33" s="185"/>
      <c r="V33" s="209">
        <v>84</v>
      </c>
      <c r="X33" s="210">
        <f>IF(AND(C33="Smelter not listed",OR(LEN(D33)=0,LEN(E33)=0)),1,0)</f>
        <v>0</v>
      </c>
      <c r="AB33" s="211" t="str">
        <f>B33&amp;C33</f>
        <v>GoldEco-System Recycling Co., Ltd. East Plant</v>
      </c>
    </row>
    <row r="34" spans="1:28" s="210" customFormat="1" ht="21" customHeight="1">
      <c r="A34" s="165" t="s">
        <v>736</v>
      </c>
      <c r="B34" s="166" t="s">
        <v>1088</v>
      </c>
      <c r="C34" s="170" t="s">
        <v>2135</v>
      </c>
      <c r="D34" s="213"/>
      <c r="E34" s="166" t="s">
        <v>2321</v>
      </c>
      <c r="F34" s="166" t="s">
        <v>736</v>
      </c>
      <c r="G34" s="166" t="s">
        <v>12764</v>
      </c>
      <c r="H34" s="167">
        <v>0</v>
      </c>
      <c r="I34" s="168" t="s">
        <v>1688</v>
      </c>
      <c r="J34" s="168" t="s">
        <v>1688</v>
      </c>
      <c r="K34" s="207"/>
      <c r="L34" s="207"/>
      <c r="M34" s="207"/>
      <c r="N34" s="207"/>
      <c r="O34" s="207"/>
      <c r="P34" s="169"/>
      <c r="Q34" s="208"/>
      <c r="R34" s="166" t="s">
        <v>803</v>
      </c>
      <c r="S34" s="165" t="str">
        <f ca="1">IF(B34="","",IF(ISERROR(MATCH($E34,CL,0)),"Unknown",INDIRECT("'C'!$A$"&amp;MATCH($E34,CL,0)+1)))</f>
        <v>Unknown</v>
      </c>
      <c r="T34" s="165" t="e">
        <f ca="1">IF(B34="","",IF(ISERROR(MATCH($J34,[2]SorP!$B$1:$B$6261,0)),"",INDIRECT("'SorP'!$A$"&amp;MATCH($S34&amp;$J34,[2]SorP!C:C,0))))</f>
        <v>#N/A</v>
      </c>
      <c r="U34" s="185"/>
      <c r="V34" s="209">
        <f>IF(C34="",NA(),IF(OR(C34="Smelter not listed",C34="Smelter not yet identified"),MATCH($B34&amp;$D34,'[2]Smelter Look-up'!$J:$J,0),MATCH($B34&amp;$C34,'[2]Smelter Look-up'!$J:$J,0)))</f>
        <v>454</v>
      </c>
      <c r="X34" s="210">
        <f>IF(AND(C34="Smelter not listed",OR(LEN(D34)=0,LEN(E34)=0)),1,0)</f>
        <v>0</v>
      </c>
      <c r="AB34" s="211" t="str">
        <f>B34&amp;C34</f>
        <v>TinEmpresa Metalúrgica Vinto</v>
      </c>
    </row>
    <row r="35" spans="1:28" s="210" customFormat="1" ht="21" customHeight="1">
      <c r="A35" s="165" t="s">
        <v>737</v>
      </c>
      <c r="B35" s="166" t="s">
        <v>1088</v>
      </c>
      <c r="C35" s="170" t="s">
        <v>11977</v>
      </c>
      <c r="D35" s="213"/>
      <c r="E35" s="166" t="s">
        <v>1054</v>
      </c>
      <c r="F35" s="166" t="s">
        <v>737</v>
      </c>
      <c r="G35" s="166" t="s">
        <v>12764</v>
      </c>
      <c r="H35" s="167">
        <v>0</v>
      </c>
      <c r="I35" s="168" t="s">
        <v>1685</v>
      </c>
      <c r="J35" s="168" t="s">
        <v>1689</v>
      </c>
      <c r="K35" s="207"/>
      <c r="L35" s="207"/>
      <c r="M35" s="207"/>
      <c r="N35" s="207"/>
      <c r="O35" s="207"/>
      <c r="P35" s="169"/>
      <c r="Q35" s="208"/>
      <c r="R35" s="166" t="s">
        <v>11977</v>
      </c>
      <c r="S35" s="165" t="e">
        <v>#REF!</v>
      </c>
      <c r="T35" s="165" t="e">
        <v>#REF!</v>
      </c>
      <c r="U35" s="185"/>
      <c r="V35" s="209">
        <v>457</v>
      </c>
      <c r="X35" s="210">
        <f>IF(AND(C35="Smelter not listed",OR(LEN(D35)=0,LEN(E35)=0)),1,0)</f>
        <v>0</v>
      </c>
      <c r="AB35" s="211" t="str">
        <f>B35&amp;C35</f>
        <v>TinEstanho de Rondonia S.A.</v>
      </c>
    </row>
    <row r="36" spans="1:28" s="210" customFormat="1" ht="21" customHeight="1">
      <c r="A36" s="165" t="s">
        <v>719</v>
      </c>
      <c r="B36" s="166" t="s">
        <v>1089</v>
      </c>
      <c r="C36" s="170" t="s">
        <v>43</v>
      </c>
      <c r="D36" s="213"/>
      <c r="E36" s="166" t="s">
        <v>1058</v>
      </c>
      <c r="F36" s="166" t="s">
        <v>719</v>
      </c>
      <c r="G36" s="166" t="s">
        <v>12764</v>
      </c>
      <c r="H36" s="167">
        <v>0</v>
      </c>
      <c r="I36" s="168" t="s">
        <v>1640</v>
      </c>
      <c r="J36" s="168" t="s">
        <v>13122</v>
      </c>
      <c r="K36" s="207"/>
      <c r="L36" s="207"/>
      <c r="M36" s="207"/>
      <c r="N36" s="207"/>
      <c r="O36" s="207"/>
      <c r="P36" s="169"/>
      <c r="Q36" s="208"/>
      <c r="R36" s="166" t="s">
        <v>43</v>
      </c>
      <c r="S36" s="165" t="e">
        <v>#REF!</v>
      </c>
      <c r="T36" s="165" t="e">
        <v>#REF!</v>
      </c>
      <c r="U36" s="185"/>
      <c r="V36" s="209">
        <v>356</v>
      </c>
      <c r="X36" s="210">
        <f>IF(AND(C36="Smelter not listed",OR(LEN(D36)=0,LEN(E36)=0)),1,0)</f>
        <v>0</v>
      </c>
      <c r="AB36" s="211" t="str">
        <f>B36&amp;C36</f>
        <v>TantalumF&amp;X Electro-Materials Ltd.</v>
      </c>
    </row>
    <row r="37" spans="1:28" s="210" customFormat="1" ht="21" customHeight="1">
      <c r="A37" s="165" t="s">
        <v>15908</v>
      </c>
      <c r="B37" s="166" t="s">
        <v>1088</v>
      </c>
      <c r="C37" s="170" t="s">
        <v>1760</v>
      </c>
      <c r="D37" s="213" t="s">
        <v>15909</v>
      </c>
      <c r="E37" s="166" t="s">
        <v>1059</v>
      </c>
      <c r="F37" s="166" t="s">
        <v>15908</v>
      </c>
      <c r="G37" s="166" t="s">
        <v>12764</v>
      </c>
      <c r="H37" s="167" t="s">
        <v>15882</v>
      </c>
      <c r="I37" s="168" t="s">
        <v>15882</v>
      </c>
      <c r="J37" s="168" t="s">
        <v>15882</v>
      </c>
      <c r="K37" s="207"/>
      <c r="L37" s="207"/>
      <c r="M37" s="207"/>
      <c r="N37" s="207"/>
      <c r="O37" s="207"/>
      <c r="P37" s="169"/>
      <c r="Q37" s="208"/>
      <c r="R37" s="166" t="s">
        <v>15882</v>
      </c>
      <c r="S37" s="165" t="e">
        <v>#REF!</v>
      </c>
      <c r="T37" s="165" t="s">
        <v>15882</v>
      </c>
      <c r="U37" s="185"/>
      <c r="V37" s="209" t="e">
        <v>#N/A</v>
      </c>
      <c r="X37" s="210">
        <f>IF(AND(C37="Smelter not listed",OR(LEN(D37)=0,LEN(E37)=0)),1,0)</f>
        <v>0</v>
      </c>
      <c r="AB37" s="211" t="str">
        <f>B37&amp;C37</f>
        <v>TinSmelter not listed</v>
      </c>
    </row>
    <row r="38" spans="1:28" s="210" customFormat="1" ht="21" customHeight="1">
      <c r="A38" s="165" t="s">
        <v>738</v>
      </c>
      <c r="B38" s="166" t="s">
        <v>1088</v>
      </c>
      <c r="C38" s="170" t="s">
        <v>778</v>
      </c>
      <c r="D38" s="213"/>
      <c r="E38" s="166" t="s">
        <v>842</v>
      </c>
      <c r="F38" s="166" t="s">
        <v>738</v>
      </c>
      <c r="G38" s="166" t="s">
        <v>12764</v>
      </c>
      <c r="H38" s="167">
        <v>0</v>
      </c>
      <c r="I38" s="168" t="s">
        <v>1690</v>
      </c>
      <c r="J38" s="168" t="s">
        <v>9079</v>
      </c>
      <c r="K38" s="207"/>
      <c r="L38" s="207"/>
      <c r="M38" s="207"/>
      <c r="N38" s="207"/>
      <c r="O38" s="207"/>
      <c r="P38" s="169"/>
      <c r="Q38" s="208"/>
      <c r="R38" s="166" t="s">
        <v>778</v>
      </c>
      <c r="S38" s="165" t="e">
        <v>#REF!</v>
      </c>
      <c r="T38" s="165" t="e">
        <v>#REF!</v>
      </c>
      <c r="U38" s="185"/>
      <c r="V38" s="209">
        <v>462</v>
      </c>
      <c r="X38" s="210">
        <f>IF(AND(C38="Smelter not listed",OR(LEN(D38)=0,LEN(E38)=0)),1,0)</f>
        <v>0</v>
      </c>
      <c r="AB38" s="211" t="str">
        <f>B38&amp;C38</f>
        <v>TinFenix Metals</v>
      </c>
    </row>
    <row r="39" spans="1:28" s="210" customFormat="1" ht="21" customHeight="1">
      <c r="A39" s="165" t="s">
        <v>739</v>
      </c>
      <c r="B39" s="166" t="s">
        <v>1088</v>
      </c>
      <c r="C39" s="170" t="s">
        <v>2053</v>
      </c>
      <c r="D39" s="213"/>
      <c r="E39" s="166" t="s">
        <v>1058</v>
      </c>
      <c r="F39" s="166" t="s">
        <v>739</v>
      </c>
      <c r="G39" s="166" t="s">
        <v>12764</v>
      </c>
      <c r="H39" s="167">
        <v>0</v>
      </c>
      <c r="I39" s="168" t="s">
        <v>2336</v>
      </c>
      <c r="J39" s="168" t="s">
        <v>13126</v>
      </c>
      <c r="K39" s="207"/>
      <c r="L39" s="207"/>
      <c r="M39" s="207"/>
      <c r="N39" s="207"/>
      <c r="O39" s="207"/>
      <c r="P39" s="169"/>
      <c r="Q39" s="208"/>
      <c r="R39" s="166" t="s">
        <v>2053</v>
      </c>
      <c r="S39" s="165" t="e">
        <v>#REF!</v>
      </c>
      <c r="T39" s="165" t="e">
        <v>#REF!</v>
      </c>
      <c r="U39" s="185"/>
      <c r="V39" s="209">
        <v>468</v>
      </c>
      <c r="X39" s="210">
        <f>IF(AND(C39="Smelter not listed",OR(LEN(D39)=0,LEN(E39)=0)),1,0)</f>
        <v>0</v>
      </c>
      <c r="AB39" s="211" t="str">
        <f>B39&amp;C39</f>
        <v>TinGejiu Non-Ferrous Metal Processing Co., Ltd.</v>
      </c>
    </row>
    <row r="40" spans="1:28" s="210" customFormat="1" ht="21" customHeight="1">
      <c r="A40" s="165" t="s">
        <v>761</v>
      </c>
      <c r="B40" s="166" t="s">
        <v>1090</v>
      </c>
      <c r="C40" s="170" t="s">
        <v>15199</v>
      </c>
      <c r="D40" s="213"/>
      <c r="E40" s="166" t="s">
        <v>2323</v>
      </c>
      <c r="F40" s="166" t="s">
        <v>761</v>
      </c>
      <c r="G40" s="166" t="s">
        <v>12764</v>
      </c>
      <c r="H40" s="167">
        <v>0</v>
      </c>
      <c r="I40" s="168" t="s">
        <v>1739</v>
      </c>
      <c r="J40" s="168" t="s">
        <v>1660</v>
      </c>
      <c r="K40" s="207"/>
      <c r="L40" s="207"/>
      <c r="M40" s="207"/>
      <c r="N40" s="207"/>
      <c r="O40" s="207"/>
      <c r="P40" s="169"/>
      <c r="Q40" s="208"/>
      <c r="R40" s="166" t="s">
        <v>15199</v>
      </c>
      <c r="S40" s="165" t="e">
        <v>#REF!</v>
      </c>
      <c r="T40" s="165" t="e">
        <v>#REF!</v>
      </c>
      <c r="U40" s="185"/>
      <c r="V40" s="209">
        <v>596</v>
      </c>
      <c r="X40" s="210">
        <f>IF(AND(C40="Smelter not listed",OR(LEN(D40)=0,LEN(E40)=0)),1,0)</f>
        <v>0</v>
      </c>
      <c r="AB40" s="211" t="str">
        <f>B40&amp;C40</f>
        <v>TungstenGlobal Tungsten &amp; Powders LLC</v>
      </c>
    </row>
    <row r="41" spans="1:28" s="210" customFormat="1" ht="21" customHeight="1">
      <c r="A41" s="165" t="s">
        <v>721</v>
      </c>
      <c r="B41" s="166" t="s">
        <v>1089</v>
      </c>
      <c r="C41" s="170" t="s">
        <v>14518</v>
      </c>
      <c r="D41" s="213"/>
      <c r="E41" s="166" t="s">
        <v>1058</v>
      </c>
      <c r="F41" s="166" t="s">
        <v>721</v>
      </c>
      <c r="G41" s="166" t="s">
        <v>12764</v>
      </c>
      <c r="H41" s="167">
        <v>0</v>
      </c>
      <c r="I41" s="168" t="s">
        <v>1642</v>
      </c>
      <c r="J41" s="168" t="s">
        <v>13122</v>
      </c>
      <c r="K41" s="207"/>
      <c r="L41" s="207"/>
      <c r="M41" s="207"/>
      <c r="N41" s="207"/>
      <c r="O41" s="207"/>
      <c r="P41" s="169"/>
      <c r="Q41" s="208"/>
      <c r="R41" s="166" t="s">
        <v>14518</v>
      </c>
      <c r="S41" s="165" t="e">
        <v>#REF!</v>
      </c>
      <c r="T41" s="165" t="e">
        <v>#REF!</v>
      </c>
      <c r="U41" s="185"/>
      <c r="V41" s="209">
        <v>410</v>
      </c>
      <c r="X41" s="210">
        <f>IF(AND(C41="Smelter not listed",OR(LEN(D41)=0,LEN(E41)=0)),1,0)</f>
        <v>0</v>
      </c>
      <c r="AB41" s="211" t="str">
        <f>B41&amp;C41</f>
        <v>TantalumXIMEI RESOURCES (GUANGDONG) LIMITED</v>
      </c>
    </row>
    <row r="42" spans="1:28" s="210" customFormat="1" ht="21" customHeight="1">
      <c r="A42" s="165" t="s">
        <v>2388</v>
      </c>
      <c r="B42" s="166" t="s">
        <v>1087</v>
      </c>
      <c r="C42" s="170" t="s">
        <v>13326</v>
      </c>
      <c r="D42" s="213"/>
      <c r="E42" s="166" t="s">
        <v>1069</v>
      </c>
      <c r="F42" s="166" t="s">
        <v>2388</v>
      </c>
      <c r="G42" s="166" t="s">
        <v>12764</v>
      </c>
      <c r="H42" s="167">
        <v>0</v>
      </c>
      <c r="I42" s="168" t="s">
        <v>2389</v>
      </c>
      <c r="J42" s="168" t="s">
        <v>12412</v>
      </c>
      <c r="K42" s="207"/>
      <c r="L42" s="207"/>
      <c r="M42" s="207"/>
      <c r="N42" s="207"/>
      <c r="O42" s="207"/>
      <c r="P42" s="169"/>
      <c r="Q42" s="208"/>
      <c r="R42" s="166" t="s">
        <v>13326</v>
      </c>
      <c r="S42" s="165" t="e">
        <v>#REF!</v>
      </c>
      <c r="T42" s="165" t="e">
        <v>#REF!</v>
      </c>
      <c r="U42" s="185"/>
      <c r="V42" s="209">
        <v>179</v>
      </c>
      <c r="X42" s="210">
        <f>IF(AND(C42="Smelter not listed",OR(LEN(D42)=0,LEN(E42)=0)),1,0)</f>
        <v>0</v>
      </c>
      <c r="AB42" s="211" t="str">
        <f>B42&amp;C42</f>
        <v>GoldLT Metal Ltd.</v>
      </c>
    </row>
    <row r="43" spans="1:28" s="210" customFormat="1" ht="21" customHeight="1">
      <c r="A43" s="165" t="s">
        <v>652</v>
      </c>
      <c r="B43" s="166" t="s">
        <v>1087</v>
      </c>
      <c r="C43" s="170" t="s">
        <v>997</v>
      </c>
      <c r="D43" s="213"/>
      <c r="E43" s="166" t="s">
        <v>1059</v>
      </c>
      <c r="F43" s="166" t="s">
        <v>652</v>
      </c>
      <c r="G43" s="166" t="s">
        <v>12764</v>
      </c>
      <c r="H43" s="167">
        <v>0</v>
      </c>
      <c r="I43" s="168" t="s">
        <v>1498</v>
      </c>
      <c r="J43" s="168" t="s">
        <v>1499</v>
      </c>
      <c r="K43" s="207"/>
      <c r="L43" s="207"/>
      <c r="M43" s="207"/>
      <c r="N43" s="207"/>
      <c r="O43" s="207"/>
      <c r="P43" s="169"/>
      <c r="Q43" s="208"/>
      <c r="R43" s="166" t="s">
        <v>997</v>
      </c>
      <c r="S43" s="165" t="e">
        <v>#REF!</v>
      </c>
      <c r="T43" s="165" t="e">
        <v>#REF!</v>
      </c>
      <c r="U43" s="185"/>
      <c r="V43" s="209">
        <v>117</v>
      </c>
      <c r="X43" s="210">
        <f>IF(AND(C43="Smelter not listed",OR(LEN(D43)=0,LEN(E43)=0)),1,0)</f>
        <v>0</v>
      </c>
      <c r="AB43" s="211" t="str">
        <f>B43&amp;C43</f>
        <v>GoldHeimerle + Meule GmbH</v>
      </c>
    </row>
    <row r="44" spans="1:28" s="210" customFormat="1" ht="21" customHeight="1">
      <c r="A44" s="165" t="s">
        <v>653</v>
      </c>
      <c r="B44" s="166" t="s">
        <v>1087</v>
      </c>
      <c r="C44" s="170" t="s">
        <v>2390</v>
      </c>
      <c r="D44" s="213"/>
      <c r="E44" s="166" t="s">
        <v>1058</v>
      </c>
      <c r="F44" s="166" t="s">
        <v>653</v>
      </c>
      <c r="G44" s="166" t="s">
        <v>12764</v>
      </c>
      <c r="H44" s="167">
        <v>0</v>
      </c>
      <c r="I44" s="168" t="s">
        <v>1536</v>
      </c>
      <c r="J44" s="168" t="s">
        <v>15158</v>
      </c>
      <c r="K44" s="207"/>
      <c r="L44" s="207"/>
      <c r="M44" s="207"/>
      <c r="N44" s="207"/>
      <c r="O44" s="207"/>
      <c r="P44" s="169"/>
      <c r="Q44" s="208"/>
      <c r="R44" s="166" t="s">
        <v>2390</v>
      </c>
      <c r="S44" s="165" t="e">
        <v>#REF!</v>
      </c>
      <c r="T44" s="165" t="s">
        <v>15882</v>
      </c>
      <c r="U44" s="185"/>
      <c r="V44" s="209">
        <v>123</v>
      </c>
      <c r="X44" s="210">
        <f>IF(AND(C44="Smelter not listed",OR(LEN(D44)=0,LEN(E44)=0)),1,0)</f>
        <v>0</v>
      </c>
      <c r="AB44" s="211" t="str">
        <f>B44&amp;C44</f>
        <v>GoldHeraeus Metals Hong Kong Ltd.</v>
      </c>
    </row>
    <row r="45" spans="1:28" s="210" customFormat="1" ht="21" customHeight="1">
      <c r="A45" s="165" t="s">
        <v>654</v>
      </c>
      <c r="B45" s="166" t="s">
        <v>1087</v>
      </c>
      <c r="C45" s="170" t="s">
        <v>14502</v>
      </c>
      <c r="D45" s="213"/>
      <c r="E45" s="166" t="s">
        <v>1059</v>
      </c>
      <c r="F45" s="166" t="s">
        <v>654</v>
      </c>
      <c r="G45" s="166" t="s">
        <v>12764</v>
      </c>
      <c r="H45" s="167">
        <v>0</v>
      </c>
      <c r="I45" s="168" t="s">
        <v>1537</v>
      </c>
      <c r="J45" s="168" t="s">
        <v>4119</v>
      </c>
      <c r="K45" s="207"/>
      <c r="L45" s="207"/>
      <c r="M45" s="207"/>
      <c r="N45" s="207"/>
      <c r="O45" s="207"/>
      <c r="P45" s="169"/>
      <c r="Q45" s="208"/>
      <c r="R45" s="166" t="s">
        <v>14502</v>
      </c>
      <c r="S45" s="165" t="e">
        <v>#REF!</v>
      </c>
      <c r="T45" s="165" t="e">
        <v>#REF!</v>
      </c>
      <c r="U45" s="185"/>
      <c r="V45" s="209">
        <v>121</v>
      </c>
      <c r="X45" s="210">
        <f>IF(AND(C45="Smelter not listed",OR(LEN(D45)=0,LEN(E45)=0)),1,0)</f>
        <v>0</v>
      </c>
      <c r="AB45" s="211" t="str">
        <f>B45&amp;C45</f>
        <v>GoldHeraeus Germany GmbH Co. KG</v>
      </c>
    </row>
    <row r="46" spans="1:28" s="210" customFormat="1" ht="21" customHeight="1">
      <c r="A46" s="165" t="s">
        <v>657</v>
      </c>
      <c r="B46" s="166" t="s">
        <v>1087</v>
      </c>
      <c r="C46" s="170" t="s">
        <v>2195</v>
      </c>
      <c r="D46" s="213"/>
      <c r="E46" s="166" t="s">
        <v>1058</v>
      </c>
      <c r="F46" s="166" t="s">
        <v>657</v>
      </c>
      <c r="G46" s="166" t="s">
        <v>12764</v>
      </c>
      <c r="H46" s="167">
        <v>0</v>
      </c>
      <c r="I46" s="168" t="s">
        <v>1540</v>
      </c>
      <c r="J46" s="168" t="s">
        <v>13100</v>
      </c>
      <c r="K46" s="207"/>
      <c r="L46" s="207"/>
      <c r="M46" s="207"/>
      <c r="N46" s="207"/>
      <c r="O46" s="207"/>
      <c r="P46" s="169"/>
      <c r="Q46" s="208"/>
      <c r="R46" s="166" t="s">
        <v>2195</v>
      </c>
      <c r="S46" s="165" t="e">
        <v>#REF!</v>
      </c>
      <c r="T46" s="165" t="e">
        <v>#REF!</v>
      </c>
      <c r="U46" s="185"/>
      <c r="V46" s="209">
        <v>135</v>
      </c>
      <c r="X46" s="210">
        <f>IF(AND(C46="Smelter not listed",OR(LEN(D46)=0,LEN(E46)=0)),1,0)</f>
        <v>0</v>
      </c>
      <c r="AB46" s="211" t="str">
        <f>B46&amp;C46</f>
        <v>GoldInner Mongolia Qiankun Gold and Silver Refinery Share Co., Ltd.</v>
      </c>
    </row>
    <row r="47" spans="1:28" s="210" customFormat="1" ht="21" customHeight="1">
      <c r="A47" s="165" t="s">
        <v>658</v>
      </c>
      <c r="B47" s="166" t="s">
        <v>1087</v>
      </c>
      <c r="C47" s="170" t="s">
        <v>1182</v>
      </c>
      <c r="D47" s="213"/>
      <c r="E47" s="166" t="s">
        <v>1066</v>
      </c>
      <c r="F47" s="166" t="s">
        <v>658</v>
      </c>
      <c r="G47" s="166" t="s">
        <v>12764</v>
      </c>
      <c r="H47" s="167">
        <v>0</v>
      </c>
      <c r="I47" s="168" t="s">
        <v>1541</v>
      </c>
      <c r="J47" s="168" t="s">
        <v>1532</v>
      </c>
      <c r="K47" s="207"/>
      <c r="L47" s="207"/>
      <c r="M47" s="207"/>
      <c r="N47" s="207"/>
      <c r="O47" s="207"/>
      <c r="P47" s="169"/>
      <c r="Q47" s="208"/>
      <c r="R47" s="166" t="s">
        <v>1182</v>
      </c>
      <c r="S47" s="165" t="e">
        <v>#REF!</v>
      </c>
      <c r="T47" s="165" t="e">
        <v>#REF!</v>
      </c>
      <c r="U47" s="185"/>
      <c r="V47" s="209">
        <v>137</v>
      </c>
      <c r="X47" s="210">
        <f>IF(AND(C47="Smelter not listed",OR(LEN(D47)=0,LEN(E47)=0)),1,0)</f>
        <v>0</v>
      </c>
      <c r="AB47" s="211" t="str">
        <f>B47&amp;C47</f>
        <v>GoldIshifuku Metal Industry Co., Ltd.</v>
      </c>
    </row>
    <row r="48" spans="1:28" s="210" customFormat="1" ht="21" customHeight="1">
      <c r="A48" s="165" t="s">
        <v>659</v>
      </c>
      <c r="B48" s="166" t="s">
        <v>1087</v>
      </c>
      <c r="C48" s="170" t="s">
        <v>1189</v>
      </c>
      <c r="D48" s="213"/>
      <c r="E48" s="166" t="s">
        <v>849</v>
      </c>
      <c r="F48" s="166" t="s">
        <v>659</v>
      </c>
      <c r="G48" s="166" t="s">
        <v>12764</v>
      </c>
      <c r="H48" s="167">
        <v>0</v>
      </c>
      <c r="I48" s="168" t="s">
        <v>15417</v>
      </c>
      <c r="J48" s="168" t="s">
        <v>10828</v>
      </c>
      <c r="K48" s="207"/>
      <c r="L48" s="207"/>
      <c r="M48" s="207"/>
      <c r="N48" s="207"/>
      <c r="O48" s="207"/>
      <c r="P48" s="169"/>
      <c r="Q48" s="208"/>
      <c r="R48" s="166" t="s">
        <v>1189</v>
      </c>
      <c r="S48" s="165" t="s">
        <v>475</v>
      </c>
      <c r="T48" s="165" t="e">
        <v>#N/A</v>
      </c>
      <c r="U48" s="185"/>
      <c r="V48" s="209">
        <v>138</v>
      </c>
      <c r="X48" s="210">
        <f>IF(AND(C48="Smelter not listed",OR(LEN(D48)=0,LEN(E48)=0)),1,0)</f>
        <v>0</v>
      </c>
      <c r="AB48" s="211" t="str">
        <f>B48&amp;C48</f>
        <v>GoldIstanbul Gold Refinery</v>
      </c>
    </row>
    <row r="49" spans="1:28" s="210" customFormat="1" ht="21" customHeight="1">
      <c r="A49" s="165" t="s">
        <v>660</v>
      </c>
      <c r="B49" s="166" t="s">
        <v>1087</v>
      </c>
      <c r="C49" s="170" t="s">
        <v>868</v>
      </c>
      <c r="D49" s="213"/>
      <c r="E49" s="166" t="s">
        <v>1066</v>
      </c>
      <c r="F49" s="166" t="s">
        <v>660</v>
      </c>
      <c r="G49" s="166" t="s">
        <v>12764</v>
      </c>
      <c r="H49" s="167">
        <v>0</v>
      </c>
      <c r="I49" s="168" t="s">
        <v>1542</v>
      </c>
      <c r="J49" s="168" t="s">
        <v>1542</v>
      </c>
      <c r="K49" s="207"/>
      <c r="L49" s="207"/>
      <c r="M49" s="207"/>
      <c r="N49" s="207"/>
      <c r="O49" s="207"/>
      <c r="P49" s="169"/>
      <c r="Q49" s="208"/>
      <c r="R49" s="166" t="s">
        <v>868</v>
      </c>
      <c r="S49" s="165" t="e">
        <v>#REF!</v>
      </c>
      <c r="T49" s="165" t="e">
        <v>#REF!</v>
      </c>
      <c r="U49" s="185"/>
      <c r="V49" s="209">
        <v>141</v>
      </c>
      <c r="X49" s="210">
        <f>IF(AND(C49="Smelter not listed",OR(LEN(D49)=0,LEN(E49)=0)),1,0)</f>
        <v>0</v>
      </c>
      <c r="AB49" s="211" t="str">
        <f>B49&amp;C49</f>
        <v>GoldJapan Mint</v>
      </c>
    </row>
    <row r="50" spans="1:28" s="210" customFormat="1" ht="21" customHeight="1">
      <c r="A50" s="165" t="s">
        <v>763</v>
      </c>
      <c r="B50" s="166" t="s">
        <v>1090</v>
      </c>
      <c r="C50" s="170" t="s">
        <v>1335</v>
      </c>
      <c r="D50" s="213"/>
      <c r="E50" s="166" t="s">
        <v>1066</v>
      </c>
      <c r="F50" s="166" t="s">
        <v>763</v>
      </c>
      <c r="G50" s="166" t="s">
        <v>12764</v>
      </c>
      <c r="H50" s="167">
        <v>0</v>
      </c>
      <c r="I50" s="168" t="s">
        <v>2045</v>
      </c>
      <c r="J50" s="168" t="s">
        <v>1527</v>
      </c>
      <c r="K50" s="207"/>
      <c r="L50" s="207"/>
      <c r="M50" s="207"/>
      <c r="N50" s="207"/>
      <c r="O50" s="207"/>
      <c r="P50" s="169"/>
      <c r="Q50" s="208"/>
      <c r="R50" s="166" t="s">
        <v>1335</v>
      </c>
      <c r="S50" s="165" t="e">
        <v>#REF!</v>
      </c>
      <c r="T50" s="165" t="e">
        <v>#REF!</v>
      </c>
      <c r="U50" s="185"/>
      <c r="V50" s="209">
        <v>608</v>
      </c>
      <c r="X50" s="210">
        <f>IF(AND(C50="Smelter not listed",OR(LEN(D50)=0,LEN(E50)=0)),1,0)</f>
        <v>0</v>
      </c>
      <c r="AB50" s="211" t="str">
        <f>B50&amp;C50</f>
        <v>TungstenJapan New Metals Co., Ltd.</v>
      </c>
    </row>
    <row r="51" spans="1:28" s="210" customFormat="1" ht="21" customHeight="1">
      <c r="A51" s="165" t="s">
        <v>661</v>
      </c>
      <c r="B51" s="166" t="s">
        <v>1087</v>
      </c>
      <c r="C51" s="170" t="s">
        <v>2196</v>
      </c>
      <c r="D51" s="213"/>
      <c r="E51" s="166" t="s">
        <v>1058</v>
      </c>
      <c r="F51" s="166" t="s">
        <v>661</v>
      </c>
      <c r="G51" s="166" t="s">
        <v>12764</v>
      </c>
      <c r="H51" s="167">
        <v>0</v>
      </c>
      <c r="I51" s="168" t="s">
        <v>1543</v>
      </c>
      <c r="J51" s="168" t="s">
        <v>13117</v>
      </c>
      <c r="K51" s="207"/>
      <c r="L51" s="207"/>
      <c r="M51" s="207"/>
      <c r="N51" s="207"/>
      <c r="O51" s="207"/>
      <c r="P51" s="169"/>
      <c r="Q51" s="208"/>
      <c r="R51" s="166" t="s">
        <v>2196</v>
      </c>
      <c r="S51" s="165" t="e">
        <v>#REF!</v>
      </c>
      <c r="T51" s="165" t="e">
        <v>#REF!</v>
      </c>
      <c r="U51" s="185"/>
      <c r="V51" s="209">
        <v>143</v>
      </c>
      <c r="X51" s="210">
        <f>IF(AND(C51="Smelter not listed",OR(LEN(D51)=0,LEN(E51)=0)),1,0)</f>
        <v>0</v>
      </c>
      <c r="AB51" s="211" t="str">
        <f>B51&amp;C51</f>
        <v>GoldJiangxi Copper Co., Ltd.</v>
      </c>
    </row>
    <row r="52" spans="1:28" s="210" customFormat="1" ht="21" customHeight="1">
      <c r="A52" s="165" t="s">
        <v>722</v>
      </c>
      <c r="B52" s="166" t="s">
        <v>1089</v>
      </c>
      <c r="C52" s="170" t="s">
        <v>2</v>
      </c>
      <c r="D52" s="213"/>
      <c r="E52" s="166" t="s">
        <v>1058</v>
      </c>
      <c r="F52" s="166" t="s">
        <v>722</v>
      </c>
      <c r="G52" s="166" t="s">
        <v>12764</v>
      </c>
      <c r="H52" s="167">
        <v>0</v>
      </c>
      <c r="I52" s="168" t="s">
        <v>1643</v>
      </c>
      <c r="J52" s="168" t="s">
        <v>13117</v>
      </c>
      <c r="K52" s="207"/>
      <c r="L52" s="207"/>
      <c r="M52" s="207"/>
      <c r="N52" s="207"/>
      <c r="O52" s="207"/>
      <c r="P52" s="169"/>
      <c r="Q52" s="208"/>
      <c r="R52" s="166" t="s">
        <v>2</v>
      </c>
      <c r="S52" s="165" t="e">
        <v>#REF!</v>
      </c>
      <c r="T52" s="165" t="e">
        <v>#REF!</v>
      </c>
      <c r="U52" s="185"/>
      <c r="V52" s="209">
        <v>372</v>
      </c>
      <c r="X52" s="210">
        <f>IF(AND(C52="Smelter not listed",OR(LEN(D52)=0,LEN(E52)=0)),1,0)</f>
        <v>0</v>
      </c>
      <c r="AB52" s="211" t="str">
        <f>B52&amp;C52</f>
        <v>TantalumJiuJiang JinXin Nonferrous Metals Co., Ltd.</v>
      </c>
    </row>
    <row r="53" spans="1:28" s="210" customFormat="1" ht="21" customHeight="1">
      <c r="A53" s="165" t="s">
        <v>723</v>
      </c>
      <c r="B53" s="166" t="s">
        <v>1089</v>
      </c>
      <c r="C53" s="170" t="s">
        <v>44</v>
      </c>
      <c r="D53" s="213"/>
      <c r="E53" s="166" t="s">
        <v>1058</v>
      </c>
      <c r="F53" s="166" t="s">
        <v>723</v>
      </c>
      <c r="G53" s="166" t="s">
        <v>12764</v>
      </c>
      <c r="H53" s="167">
        <v>0</v>
      </c>
      <c r="I53" s="168" t="s">
        <v>1643</v>
      </c>
      <c r="J53" s="168" t="s">
        <v>13117</v>
      </c>
      <c r="K53" s="207"/>
      <c r="L53" s="207"/>
      <c r="M53" s="207"/>
      <c r="N53" s="207"/>
      <c r="O53" s="207"/>
      <c r="P53" s="169"/>
      <c r="Q53" s="208"/>
      <c r="R53" s="166" t="s">
        <v>44</v>
      </c>
      <c r="S53" s="165" t="e">
        <v>#REF!</v>
      </c>
      <c r="T53" s="165" t="e">
        <v>#REF!</v>
      </c>
      <c r="U53" s="185"/>
      <c r="V53" s="209">
        <v>374</v>
      </c>
      <c r="X53" s="210">
        <f>IF(AND(C53="Smelter not listed",OR(LEN(D53)=0,LEN(E53)=0)),1,0)</f>
        <v>0</v>
      </c>
      <c r="AB53" s="211" t="str">
        <f>B53&amp;C53</f>
        <v>TantalumJiujiang Tanbre Co., Ltd.</v>
      </c>
    </row>
    <row r="54" spans="1:28" s="210" customFormat="1" ht="21" customHeight="1">
      <c r="A54" s="165" t="s">
        <v>662</v>
      </c>
      <c r="B54" s="166" t="s">
        <v>1087</v>
      </c>
      <c r="C54" s="170" t="s">
        <v>2106</v>
      </c>
      <c r="D54" s="213"/>
      <c r="E54" s="166" t="s">
        <v>2323</v>
      </c>
      <c r="F54" s="166" t="s">
        <v>662</v>
      </c>
      <c r="G54" s="166" t="s">
        <v>12764</v>
      </c>
      <c r="H54" s="167">
        <v>0</v>
      </c>
      <c r="I54" s="168" t="s">
        <v>15383</v>
      </c>
      <c r="J54" s="168" t="s">
        <v>1546</v>
      </c>
      <c r="K54" s="207"/>
      <c r="L54" s="207"/>
      <c r="M54" s="207"/>
      <c r="N54" s="207"/>
      <c r="O54" s="207"/>
      <c r="P54" s="169"/>
      <c r="Q54" s="208"/>
      <c r="R54" s="166" t="s">
        <v>2106</v>
      </c>
      <c r="S54" s="165" t="e">
        <v>#REF!</v>
      </c>
      <c r="T54" s="165" t="e">
        <v>#REF!</v>
      </c>
      <c r="U54" s="185"/>
      <c r="V54" s="209">
        <v>35</v>
      </c>
      <c r="X54" s="210">
        <f>IF(AND(C54="Smelter not listed",OR(LEN(D54)=0,LEN(E54)=0)),1,0)</f>
        <v>0</v>
      </c>
      <c r="AB54" s="211" t="str">
        <f>B54&amp;C54</f>
        <v>GoldAsahi Refining USA Inc.</v>
      </c>
    </row>
    <row r="55" spans="1:28" s="210" customFormat="1" ht="21" customHeight="1">
      <c r="A55" s="165" t="s">
        <v>663</v>
      </c>
      <c r="B55" s="166" t="s">
        <v>1087</v>
      </c>
      <c r="C55" s="170" t="s">
        <v>2183</v>
      </c>
      <c r="D55" s="213"/>
      <c r="E55" s="166" t="s">
        <v>1055</v>
      </c>
      <c r="F55" s="166" t="s">
        <v>663</v>
      </c>
      <c r="G55" s="166" t="s">
        <v>12764</v>
      </c>
      <c r="H55" s="167">
        <v>0</v>
      </c>
      <c r="I55" s="168" t="s">
        <v>1548</v>
      </c>
      <c r="J55" s="168" t="s">
        <v>1549</v>
      </c>
      <c r="K55" s="207"/>
      <c r="L55" s="207"/>
      <c r="M55" s="207"/>
      <c r="N55" s="207"/>
      <c r="O55" s="207"/>
      <c r="P55" s="169"/>
      <c r="Q55" s="208"/>
      <c r="R55" s="166" t="s">
        <v>2183</v>
      </c>
      <c r="S55" s="165" t="e">
        <v>#REF!</v>
      </c>
      <c r="T55" s="165" t="e">
        <v>#REF!</v>
      </c>
      <c r="U55" s="185"/>
      <c r="V55" s="209">
        <v>34</v>
      </c>
      <c r="X55" s="210">
        <f>IF(AND(C55="Smelter not listed",OR(LEN(D55)=0,LEN(E55)=0)),1,0)</f>
        <v>0</v>
      </c>
      <c r="AB55" s="211" t="str">
        <f>B55&amp;C55</f>
        <v>GoldAsahi Refining Canada Ltd.</v>
      </c>
    </row>
    <row r="56" spans="1:28" s="210" customFormat="1" ht="21" customHeight="1">
      <c r="A56" s="165" t="s">
        <v>666</v>
      </c>
      <c r="B56" s="166" t="s">
        <v>1087</v>
      </c>
      <c r="C56" s="170" t="s">
        <v>15418</v>
      </c>
      <c r="D56" s="213"/>
      <c r="E56" s="166" t="s">
        <v>1066</v>
      </c>
      <c r="F56" s="166" t="s">
        <v>666</v>
      </c>
      <c r="G56" s="166" t="s">
        <v>12764</v>
      </c>
      <c r="H56" s="167">
        <v>0</v>
      </c>
      <c r="I56" s="168" t="s">
        <v>15419</v>
      </c>
      <c r="J56" s="168" t="s">
        <v>1497</v>
      </c>
      <c r="K56" s="207"/>
      <c r="L56" s="207"/>
      <c r="M56" s="207"/>
      <c r="N56" s="207"/>
      <c r="O56" s="207"/>
      <c r="P56" s="169"/>
      <c r="Q56" s="208"/>
      <c r="R56" s="166" t="s">
        <v>15418</v>
      </c>
      <c r="S56" s="165" t="e">
        <v>#REF!</v>
      </c>
      <c r="T56" s="165" t="e">
        <v>#REF!</v>
      </c>
      <c r="U56" s="185"/>
      <c r="V56" s="209">
        <v>151</v>
      </c>
      <c r="X56" s="210">
        <f>IF(AND(C56="Smelter not listed",OR(LEN(D56)=0,LEN(E56)=0)),1,0)</f>
        <v>0</v>
      </c>
      <c r="AB56" s="211" t="str">
        <f>B56&amp;C56</f>
        <v>GoldJX Advanced Metals Corporation</v>
      </c>
    </row>
    <row r="57" spans="1:28" s="210" customFormat="1" ht="21" customHeight="1">
      <c r="A57" s="165" t="s">
        <v>667</v>
      </c>
      <c r="B57" s="166" t="s">
        <v>1087</v>
      </c>
      <c r="C57" s="170" t="s">
        <v>15420</v>
      </c>
      <c r="D57" s="213"/>
      <c r="E57" s="166" t="s">
        <v>1067</v>
      </c>
      <c r="F57" s="166" t="s">
        <v>667</v>
      </c>
      <c r="G57" s="166" t="s">
        <v>12764</v>
      </c>
      <c r="H57" s="167">
        <v>0</v>
      </c>
      <c r="I57" s="168" t="s">
        <v>1552</v>
      </c>
      <c r="J57" s="168" t="s">
        <v>6862</v>
      </c>
      <c r="K57" s="207"/>
      <c r="L57" s="207"/>
      <c r="M57" s="207"/>
      <c r="N57" s="207"/>
      <c r="O57" s="207"/>
      <c r="P57" s="169"/>
      <c r="Q57" s="208"/>
      <c r="R57" s="166" t="s">
        <v>15420</v>
      </c>
      <c r="S57" s="165" t="e">
        <v>#REF!</v>
      </c>
      <c r="T57" s="165" t="e">
        <v>#REF!</v>
      </c>
      <c r="U57" s="185"/>
      <c r="V57" s="209">
        <v>156</v>
      </c>
      <c r="X57" s="210">
        <f>IF(AND(C57="Smelter not listed",OR(LEN(D57)=0,LEN(E57)=0)),1,0)</f>
        <v>0</v>
      </c>
      <c r="AB57" s="211" t="str">
        <f>B57&amp;C57</f>
        <v>GoldKazzinc Ltd</v>
      </c>
    </row>
    <row r="58" spans="1:28" s="210" customFormat="1" ht="21" customHeight="1">
      <c r="A58" s="165" t="s">
        <v>764</v>
      </c>
      <c r="B58" s="166" t="s">
        <v>1090</v>
      </c>
      <c r="C58" s="170" t="s">
        <v>140</v>
      </c>
      <c r="D58" s="213"/>
      <c r="E58" s="166" t="s">
        <v>2323</v>
      </c>
      <c r="F58" s="166" t="s">
        <v>764</v>
      </c>
      <c r="G58" s="166" t="s">
        <v>12764</v>
      </c>
      <c r="H58" s="167">
        <v>0</v>
      </c>
      <c r="I58" s="168" t="s">
        <v>1740</v>
      </c>
      <c r="J58" s="168" t="s">
        <v>1676</v>
      </c>
      <c r="K58" s="207"/>
      <c r="L58" s="207"/>
      <c r="M58" s="207"/>
      <c r="N58" s="207"/>
      <c r="O58" s="207"/>
      <c r="P58" s="169"/>
      <c r="Q58" s="208"/>
      <c r="R58" s="166" t="s">
        <v>140</v>
      </c>
      <c r="S58" s="165" t="e">
        <v>#REF!</v>
      </c>
      <c r="T58" s="165" t="e">
        <v>#REF!</v>
      </c>
      <c r="U58" s="185"/>
      <c r="V58" s="209">
        <v>619</v>
      </c>
      <c r="X58" s="210">
        <f>IF(AND(C58="Smelter not listed",OR(LEN(D58)=0,LEN(E58)=0)),1,0)</f>
        <v>0</v>
      </c>
      <c r="AB58" s="211" t="str">
        <f>B58&amp;C58</f>
        <v>TungstenKennametal Fallon</v>
      </c>
    </row>
    <row r="59" spans="1:28" s="210" customFormat="1" ht="21" customHeight="1">
      <c r="A59" s="165" t="s">
        <v>669</v>
      </c>
      <c r="B59" s="166" t="s">
        <v>1087</v>
      </c>
      <c r="C59" s="170" t="s">
        <v>668</v>
      </c>
      <c r="D59" s="213"/>
      <c r="E59" s="166" t="s">
        <v>2323</v>
      </c>
      <c r="F59" s="166" t="s">
        <v>669</v>
      </c>
      <c r="G59" s="166" t="s">
        <v>12764</v>
      </c>
      <c r="H59" s="167">
        <v>0</v>
      </c>
      <c r="I59" s="168" t="s">
        <v>1545</v>
      </c>
      <c r="J59" s="168" t="s">
        <v>1546</v>
      </c>
      <c r="K59" s="207"/>
      <c r="L59" s="207"/>
      <c r="M59" s="207"/>
      <c r="N59" s="207"/>
      <c r="O59" s="207"/>
      <c r="P59" s="169"/>
      <c r="Q59" s="208"/>
      <c r="R59" s="166" t="s">
        <v>668</v>
      </c>
      <c r="S59" s="165" t="e">
        <v>#REF!</v>
      </c>
      <c r="T59" s="165" t="e">
        <v>#REF!</v>
      </c>
      <c r="U59" s="185"/>
      <c r="V59" s="209">
        <v>157</v>
      </c>
      <c r="X59" s="210">
        <f>IF(AND(C59="Smelter not listed",OR(LEN(D59)=0,LEN(E59)=0)),1,0)</f>
        <v>0</v>
      </c>
      <c r="AB59" s="211" t="str">
        <f>B59&amp;C59</f>
        <v>GoldKennecott Utah Copper LLC</v>
      </c>
    </row>
    <row r="60" spans="1:28" s="210" customFormat="1" ht="21" customHeight="1">
      <c r="A60" s="165" t="s">
        <v>670</v>
      </c>
      <c r="B60" s="166" t="s">
        <v>1087</v>
      </c>
      <c r="C60" s="170" t="s">
        <v>2056</v>
      </c>
      <c r="D60" s="213"/>
      <c r="E60" s="166" t="s">
        <v>1066</v>
      </c>
      <c r="F60" s="166" t="s">
        <v>670</v>
      </c>
      <c r="G60" s="166" t="s">
        <v>12764</v>
      </c>
      <c r="H60" s="167">
        <v>0</v>
      </c>
      <c r="I60" s="168" t="s">
        <v>1553</v>
      </c>
      <c r="J60" s="168" t="s">
        <v>1532</v>
      </c>
      <c r="K60" s="207"/>
      <c r="L60" s="207"/>
      <c r="M60" s="207"/>
      <c r="N60" s="207"/>
      <c r="O60" s="207"/>
      <c r="P60" s="169"/>
      <c r="Q60" s="208"/>
      <c r="R60" s="166" t="s">
        <v>2056</v>
      </c>
      <c r="S60" s="165" t="e">
        <v>#REF!</v>
      </c>
      <c r="T60" s="165" t="e">
        <v>#REF!</v>
      </c>
      <c r="U60" s="185"/>
      <c r="V60" s="209">
        <v>163</v>
      </c>
      <c r="X60" s="210">
        <f>IF(AND(C60="Smelter not listed",OR(LEN(D60)=0,LEN(E60)=0)),1,0)</f>
        <v>0</v>
      </c>
      <c r="AB60" s="211" t="str">
        <f>B60&amp;C60</f>
        <v>GoldKojima Chemicals Co., Ltd.</v>
      </c>
    </row>
    <row r="61" spans="1:28" s="210" customFormat="1" ht="21" customHeight="1">
      <c r="A61" s="165" t="s">
        <v>742</v>
      </c>
      <c r="B61" s="166" t="s">
        <v>1088</v>
      </c>
      <c r="C61" s="170" t="s">
        <v>1281</v>
      </c>
      <c r="D61" s="213" t="s">
        <v>1281</v>
      </c>
      <c r="E61" s="166" t="s">
        <v>1058</v>
      </c>
      <c r="F61" s="166" t="s">
        <v>742</v>
      </c>
      <c r="G61" s="166" t="s">
        <v>12764</v>
      </c>
      <c r="H61" s="167" t="s">
        <v>15939</v>
      </c>
      <c r="I61" s="168" t="s">
        <v>1694</v>
      </c>
      <c r="J61" s="168" t="s">
        <v>13101</v>
      </c>
      <c r="K61" s="207"/>
      <c r="L61" s="207"/>
      <c r="M61" s="207"/>
      <c r="N61" s="207"/>
      <c r="O61" s="207"/>
      <c r="P61" s="169"/>
      <c r="Q61" s="208"/>
      <c r="R61" s="166" t="s">
        <v>1281</v>
      </c>
      <c r="S61" s="165" t="e">
        <v>#REF!</v>
      </c>
      <c r="T61" s="165" t="e">
        <v>#REF!</v>
      </c>
      <c r="U61" s="185"/>
      <c r="V61" s="209">
        <v>431</v>
      </c>
      <c r="X61" s="210">
        <f>IF(AND(C61="Smelter not listed",OR(LEN(D61)=0,LEN(E61)=0)),1,0)</f>
        <v>0</v>
      </c>
      <c r="AB61" s="211" t="str">
        <f>B61&amp;C61</f>
        <v>TinChina Tin Group Co., Ltd.</v>
      </c>
    </row>
    <row r="62" spans="1:28" s="210" customFormat="1" ht="21" customHeight="1">
      <c r="A62" s="165" t="s">
        <v>724</v>
      </c>
      <c r="B62" s="166" t="s">
        <v>1089</v>
      </c>
      <c r="C62" s="170" t="s">
        <v>14866</v>
      </c>
      <c r="D62" s="213"/>
      <c r="E62" s="166" t="s">
        <v>1054</v>
      </c>
      <c r="F62" s="166" t="s">
        <v>724</v>
      </c>
      <c r="G62" s="166" t="s">
        <v>12764</v>
      </c>
      <c r="H62" s="167">
        <v>0</v>
      </c>
      <c r="I62" s="168" t="s">
        <v>1644</v>
      </c>
      <c r="J62" s="168" t="s">
        <v>1503</v>
      </c>
      <c r="K62" s="207"/>
      <c r="L62" s="207"/>
      <c r="M62" s="207"/>
      <c r="N62" s="207"/>
      <c r="O62" s="207"/>
      <c r="P62" s="169"/>
      <c r="Q62" s="208"/>
      <c r="R62" s="166" t="s">
        <v>14866</v>
      </c>
      <c r="S62" s="165" t="e">
        <v>#REF!</v>
      </c>
      <c r="T62" s="165" t="e">
        <v>#REF!</v>
      </c>
      <c r="U62" s="185"/>
      <c r="V62" s="209">
        <v>352</v>
      </c>
      <c r="X62" s="210">
        <f>IF(AND(C62="Smelter not listed",OR(LEN(D62)=0,LEN(E62)=0)),1,0)</f>
        <v>0</v>
      </c>
      <c r="AB62" s="211" t="str">
        <f>B62&amp;C62</f>
        <v>TantalumAMG Brasil</v>
      </c>
    </row>
    <row r="63" spans="1:28" s="210" customFormat="1" ht="21" customHeight="1">
      <c r="A63" s="165" t="s">
        <v>672</v>
      </c>
      <c r="B63" s="166" t="s">
        <v>1087</v>
      </c>
      <c r="C63" s="170" t="s">
        <v>15164</v>
      </c>
      <c r="D63" s="213"/>
      <c r="E63" s="166" t="s">
        <v>1069</v>
      </c>
      <c r="F63" s="166" t="s">
        <v>672</v>
      </c>
      <c r="G63" s="166" t="s">
        <v>12764</v>
      </c>
      <c r="H63" s="167">
        <v>0</v>
      </c>
      <c r="I63" s="168" t="s">
        <v>1556</v>
      </c>
      <c r="J63" s="168" t="s">
        <v>12413</v>
      </c>
      <c r="K63" s="207"/>
      <c r="L63" s="207"/>
      <c r="M63" s="207"/>
      <c r="N63" s="207"/>
      <c r="O63" s="207"/>
      <c r="P63" s="169"/>
      <c r="Q63" s="208"/>
      <c r="R63" s="166" t="s">
        <v>15164</v>
      </c>
      <c r="S63" s="165" t="e">
        <v>#REF!</v>
      </c>
      <c r="T63" s="165" t="e">
        <v>#REF!</v>
      </c>
      <c r="U63" s="185"/>
      <c r="V63" s="209">
        <v>178</v>
      </c>
      <c r="X63" s="210">
        <f>IF(AND(C63="Smelter not listed",OR(LEN(D63)=0,LEN(E63)=0)),1,0)</f>
        <v>0</v>
      </c>
      <c r="AB63" s="211" t="str">
        <f>B63&amp;C63</f>
        <v>GoldLS MnM Inc.</v>
      </c>
    </row>
    <row r="64" spans="1:28" s="210" customFormat="1" ht="21" customHeight="1">
      <c r="A64" s="165" t="s">
        <v>15879</v>
      </c>
      <c r="B64" s="166" t="s">
        <v>1088</v>
      </c>
      <c r="C64" s="170" t="s">
        <v>15880</v>
      </c>
      <c r="D64" s="213"/>
      <c r="E64" s="166" t="s">
        <v>1073</v>
      </c>
      <c r="F64" s="166" t="s">
        <v>15879</v>
      </c>
      <c r="G64" s="166" t="s">
        <v>12764</v>
      </c>
      <c r="H64" s="167">
        <v>0</v>
      </c>
      <c r="I64" s="168" t="s">
        <v>15881</v>
      </c>
      <c r="J64" s="168" t="s">
        <v>8321</v>
      </c>
      <c r="K64" s="207"/>
      <c r="L64" s="207"/>
      <c r="M64" s="207"/>
      <c r="N64" s="207"/>
      <c r="O64" s="207"/>
      <c r="P64" s="169"/>
      <c r="Q64" s="208"/>
      <c r="R64" s="166" t="s">
        <v>15880</v>
      </c>
      <c r="S64" s="165" t="s">
        <v>12164</v>
      </c>
      <c r="T64" s="165" t="s">
        <v>8320</v>
      </c>
      <c r="U64" s="185"/>
      <c r="V64" s="209">
        <v>468</v>
      </c>
      <c r="X64" s="210">
        <v>0</v>
      </c>
      <c r="AB64" s="211" t="s">
        <v>15910</v>
      </c>
    </row>
    <row r="65" spans="1:28" s="210" customFormat="1" ht="21" customHeight="1">
      <c r="A65" s="165" t="s">
        <v>675</v>
      </c>
      <c r="B65" s="166" t="s">
        <v>1087</v>
      </c>
      <c r="C65" s="170" t="s">
        <v>870</v>
      </c>
      <c r="D65" s="213"/>
      <c r="E65" s="166" t="s">
        <v>2323</v>
      </c>
      <c r="F65" s="166" t="s">
        <v>675</v>
      </c>
      <c r="G65" s="166" t="s">
        <v>12764</v>
      </c>
      <c r="H65" s="167">
        <v>0</v>
      </c>
      <c r="I65" s="168" t="s">
        <v>1559</v>
      </c>
      <c r="J65" s="168" t="s">
        <v>1560</v>
      </c>
      <c r="K65" s="207"/>
      <c r="L65" s="207"/>
      <c r="M65" s="207"/>
      <c r="N65" s="207"/>
      <c r="O65" s="207"/>
      <c r="P65" s="169"/>
      <c r="Q65" s="208"/>
      <c r="R65" s="166" t="s">
        <v>870</v>
      </c>
      <c r="S65" s="165" t="e">
        <v>#REF!</v>
      </c>
      <c r="T65" s="165" t="e">
        <v>#REF!</v>
      </c>
      <c r="U65" s="185"/>
      <c r="V65" s="209">
        <v>184</v>
      </c>
      <c r="X65" s="210">
        <f>IF(AND(C65="Smelter not listed",OR(LEN(D65)=0,LEN(E65)=0)),1,0)</f>
        <v>0</v>
      </c>
      <c r="AB65" s="211" t="str">
        <f>B65&amp;C65</f>
        <v>GoldMaterion</v>
      </c>
    </row>
    <row r="66" spans="1:28" s="210" customFormat="1" ht="21" customHeight="1">
      <c r="A66" s="165" t="s">
        <v>676</v>
      </c>
      <c r="B66" s="166" t="s">
        <v>1087</v>
      </c>
      <c r="C66" s="170" t="s">
        <v>53</v>
      </c>
      <c r="D66" s="213"/>
      <c r="E66" s="166" t="s">
        <v>1066</v>
      </c>
      <c r="F66" s="166" t="s">
        <v>676</v>
      </c>
      <c r="G66" s="166" t="s">
        <v>12764</v>
      </c>
      <c r="H66" s="167">
        <v>0</v>
      </c>
      <c r="I66" s="168" t="s">
        <v>15425</v>
      </c>
      <c r="J66" s="168" t="s">
        <v>1497</v>
      </c>
      <c r="K66" s="207"/>
      <c r="L66" s="207"/>
      <c r="M66" s="207"/>
      <c r="N66" s="207"/>
      <c r="O66" s="207"/>
      <c r="P66" s="169"/>
      <c r="Q66" s="208"/>
      <c r="R66" s="166" t="s">
        <v>53</v>
      </c>
      <c r="S66" s="165" t="e">
        <v>#REF!</v>
      </c>
      <c r="T66" s="165" t="e">
        <v>#REF!</v>
      </c>
      <c r="U66" s="185"/>
      <c r="V66" s="209">
        <v>185</v>
      </c>
      <c r="X66" s="210">
        <f>IF(AND(C66="Smelter not listed",OR(LEN(D66)=0,LEN(E66)=0)),1,0)</f>
        <v>0</v>
      </c>
      <c r="AB66" s="211" t="str">
        <f>B66&amp;C66</f>
        <v>GoldMatsuda Sangyo Co., Ltd.</v>
      </c>
    </row>
    <row r="67" spans="1:28" s="210" customFormat="1" ht="21" customHeight="1">
      <c r="A67" s="165" t="s">
        <v>1699</v>
      </c>
      <c r="B67" s="166" t="s">
        <v>1088</v>
      </c>
      <c r="C67" s="170" t="s">
        <v>2057</v>
      </c>
      <c r="D67" s="213"/>
      <c r="E67" s="166" t="s">
        <v>2323</v>
      </c>
      <c r="F67" s="166" t="s">
        <v>1699</v>
      </c>
      <c r="G67" s="166" t="s">
        <v>12764</v>
      </c>
      <c r="H67" s="167">
        <v>0</v>
      </c>
      <c r="I67" s="168" t="s">
        <v>1700</v>
      </c>
      <c r="J67" s="168" t="s">
        <v>1575</v>
      </c>
      <c r="K67" s="207"/>
      <c r="L67" s="207"/>
      <c r="M67" s="207"/>
      <c r="N67" s="207"/>
      <c r="O67" s="207"/>
      <c r="P67" s="169"/>
      <c r="Q67" s="208"/>
      <c r="R67" s="166" t="s">
        <v>2057</v>
      </c>
      <c r="S67" s="165" t="e">
        <v>#REF!</v>
      </c>
      <c r="T67" s="165" t="e">
        <v>#REF!</v>
      </c>
      <c r="U67" s="185"/>
      <c r="V67" s="209">
        <v>495</v>
      </c>
      <c r="X67" s="210">
        <f>IF(AND(C67="Smelter not listed",OR(LEN(D67)=0,LEN(E67)=0)),1,0)</f>
        <v>0</v>
      </c>
      <c r="AB67" s="211" t="str">
        <f>B67&amp;C67</f>
        <v>TinMetallic Resources, Inc.</v>
      </c>
    </row>
    <row r="68" spans="1:28" s="210" customFormat="1" ht="21" customHeight="1">
      <c r="A68" s="165" t="s">
        <v>1562</v>
      </c>
      <c r="B68" s="166" t="s">
        <v>1087</v>
      </c>
      <c r="C68" s="170" t="s">
        <v>1561</v>
      </c>
      <c r="D68" s="213" t="s">
        <v>1561</v>
      </c>
      <c r="E68" s="166" t="s">
        <v>1058</v>
      </c>
      <c r="F68" s="166" t="s">
        <v>1562</v>
      </c>
      <c r="G68" s="166" t="s">
        <v>12764</v>
      </c>
      <c r="H68" s="167" t="s">
        <v>15978</v>
      </c>
      <c r="I68" s="168" t="s">
        <v>2402</v>
      </c>
      <c r="J68" s="168" t="s">
        <v>13130</v>
      </c>
      <c r="K68" s="207"/>
      <c r="L68" s="207"/>
      <c r="M68" s="207"/>
      <c r="N68" s="207"/>
      <c r="O68" s="207"/>
      <c r="P68" s="169"/>
      <c r="Q68" s="208"/>
      <c r="R68" s="166" t="s">
        <v>1561</v>
      </c>
      <c r="S68" s="165" t="e">
        <v>#REF!</v>
      </c>
      <c r="T68" s="165" t="e">
        <v>#REF!</v>
      </c>
      <c r="U68" s="185"/>
      <c r="V68" s="209">
        <v>195</v>
      </c>
      <c r="X68" s="210">
        <f>IF(AND(C68="Smelter not listed",OR(LEN(D68)=0,LEN(E68)=0)),1,0)</f>
        <v>0</v>
      </c>
      <c r="AB68" s="211" t="str">
        <f>B68&amp;C68</f>
        <v>GoldMetalor Technologies (Suzhou) Ltd.</v>
      </c>
    </row>
    <row r="69" spans="1:28" s="210" customFormat="1" ht="21" customHeight="1">
      <c r="A69" s="165" t="s">
        <v>677</v>
      </c>
      <c r="B69" s="166" t="s">
        <v>1087</v>
      </c>
      <c r="C69" s="170" t="s">
        <v>2058</v>
      </c>
      <c r="D69" s="213"/>
      <c r="E69" s="166" t="s">
        <v>1058</v>
      </c>
      <c r="F69" s="166" t="s">
        <v>677</v>
      </c>
      <c r="G69" s="166" t="s">
        <v>12764</v>
      </c>
      <c r="H69" s="167">
        <v>0</v>
      </c>
      <c r="I69" s="168" t="s">
        <v>15426</v>
      </c>
      <c r="J69" s="168" t="s">
        <v>15158</v>
      </c>
      <c r="K69" s="207"/>
      <c r="L69" s="207"/>
      <c r="M69" s="207"/>
      <c r="N69" s="207"/>
      <c r="O69" s="207"/>
      <c r="P69" s="169"/>
      <c r="Q69" s="208"/>
      <c r="R69" s="166" t="s">
        <v>2058</v>
      </c>
      <c r="S69" s="165" t="e">
        <v>#REF!</v>
      </c>
      <c r="T69" s="165" t="s">
        <v>15882</v>
      </c>
      <c r="U69" s="185"/>
      <c r="V69" s="209">
        <v>193</v>
      </c>
      <c r="X69" s="210">
        <f>IF(AND(C69="Smelter not listed",OR(LEN(D69)=0,LEN(E69)=0)),1,0)</f>
        <v>0</v>
      </c>
      <c r="AB69" s="211" t="str">
        <f>B69&amp;C69</f>
        <v>GoldMetalor Technologies (Hong Kong) Ltd.</v>
      </c>
    </row>
    <row r="70" spans="1:28" s="210" customFormat="1" ht="21" customHeight="1">
      <c r="A70" s="165" t="s">
        <v>678</v>
      </c>
      <c r="B70" s="166" t="s">
        <v>1087</v>
      </c>
      <c r="C70" s="170" t="s">
        <v>2059</v>
      </c>
      <c r="D70" s="213"/>
      <c r="E70" s="166" t="s">
        <v>846</v>
      </c>
      <c r="F70" s="166" t="s">
        <v>678</v>
      </c>
      <c r="G70" s="166" t="s">
        <v>12764</v>
      </c>
      <c r="H70" s="167">
        <v>0</v>
      </c>
      <c r="I70" s="168" t="s">
        <v>12274</v>
      </c>
      <c r="J70" s="168" t="s">
        <v>9870</v>
      </c>
      <c r="K70" s="207"/>
      <c r="L70" s="207"/>
      <c r="M70" s="207"/>
      <c r="N70" s="207"/>
      <c r="O70" s="207"/>
      <c r="P70" s="169"/>
      <c r="Q70" s="208"/>
      <c r="R70" s="166" t="s">
        <v>2059</v>
      </c>
      <c r="S70" s="165" t="e">
        <v>#REF!</v>
      </c>
      <c r="T70" s="165" t="e">
        <v>#REF!</v>
      </c>
      <c r="U70" s="185"/>
      <c r="V70" s="209">
        <v>194</v>
      </c>
      <c r="X70" s="210">
        <f>IF(AND(C70="Smelter not listed",OR(LEN(D70)=0,LEN(E70)=0)),1,0)</f>
        <v>0</v>
      </c>
      <c r="AB70" s="211" t="str">
        <f>B70&amp;C70</f>
        <v>GoldMetalor Technologies (Singapore) Pte., Ltd.</v>
      </c>
    </row>
    <row r="71" spans="1:28" s="210" customFormat="1" ht="21" customHeight="1">
      <c r="A71" s="165" t="s">
        <v>679</v>
      </c>
      <c r="B71" s="166" t="s">
        <v>1087</v>
      </c>
      <c r="C71" s="170" t="s">
        <v>2201</v>
      </c>
      <c r="D71" s="213"/>
      <c r="E71" s="166" t="s">
        <v>1056</v>
      </c>
      <c r="F71" s="166" t="s">
        <v>679</v>
      </c>
      <c r="G71" s="166" t="s">
        <v>12764</v>
      </c>
      <c r="H71" s="167">
        <v>0</v>
      </c>
      <c r="I71" s="168" t="s">
        <v>1563</v>
      </c>
      <c r="J71" s="168" t="s">
        <v>1564</v>
      </c>
      <c r="K71" s="207"/>
      <c r="L71" s="207"/>
      <c r="M71" s="207"/>
      <c r="N71" s="207"/>
      <c r="O71" s="207"/>
      <c r="P71" s="169"/>
      <c r="Q71" s="208"/>
      <c r="R71" s="166" t="s">
        <v>2201</v>
      </c>
      <c r="S71" s="165" t="e">
        <v>#REF!</v>
      </c>
      <c r="T71" s="165" t="e">
        <v>#REF!</v>
      </c>
      <c r="U71" s="185"/>
      <c r="V71" s="209">
        <v>196</v>
      </c>
      <c r="X71" s="210">
        <f>IF(AND(C71="Smelter not listed",OR(LEN(D71)=0,LEN(E71)=0)),1,0)</f>
        <v>0</v>
      </c>
      <c r="AB71" s="211" t="str">
        <f>B71&amp;C71</f>
        <v>GoldMetalor Technologies S.A.</v>
      </c>
    </row>
    <row r="72" spans="1:28" s="210" customFormat="1" ht="21" customHeight="1">
      <c r="A72" s="165" t="s">
        <v>680</v>
      </c>
      <c r="B72" s="166" t="s">
        <v>1087</v>
      </c>
      <c r="C72" s="170" t="s">
        <v>1183</v>
      </c>
      <c r="D72" s="213"/>
      <c r="E72" s="166" t="s">
        <v>2323</v>
      </c>
      <c r="F72" s="166" t="s">
        <v>680</v>
      </c>
      <c r="G72" s="166" t="s">
        <v>12764</v>
      </c>
      <c r="H72" s="167">
        <v>0</v>
      </c>
      <c r="I72" s="168" t="s">
        <v>1565</v>
      </c>
      <c r="J72" s="168" t="s">
        <v>1566</v>
      </c>
      <c r="K72" s="207"/>
      <c r="L72" s="207"/>
      <c r="M72" s="207"/>
      <c r="N72" s="207"/>
      <c r="O72" s="207"/>
      <c r="P72" s="169"/>
      <c r="Q72" s="208"/>
      <c r="R72" s="166" t="s">
        <v>1183</v>
      </c>
      <c r="S72" s="165" t="e">
        <v>#REF!</v>
      </c>
      <c r="T72" s="165" t="e">
        <v>#REF!</v>
      </c>
      <c r="U72" s="185"/>
      <c r="V72" s="209">
        <v>197</v>
      </c>
      <c r="X72" s="210">
        <f>IF(AND(C72="Smelter not listed",OR(LEN(D72)=0,LEN(E72)=0)),1,0)</f>
        <v>0</v>
      </c>
      <c r="AB72" s="211" t="str">
        <f>B72&amp;C72</f>
        <v>GoldMetalor USA Refining Corporation</v>
      </c>
    </row>
    <row r="73" spans="1:28" s="210" customFormat="1" ht="21" customHeight="1">
      <c r="A73" s="165" t="s">
        <v>681</v>
      </c>
      <c r="B73" s="166" t="s">
        <v>1087</v>
      </c>
      <c r="C73" s="170" t="s">
        <v>11980</v>
      </c>
      <c r="D73" s="213"/>
      <c r="E73" s="166" t="s">
        <v>1071</v>
      </c>
      <c r="F73" s="166" t="s">
        <v>681</v>
      </c>
      <c r="G73" s="166" t="s">
        <v>12764</v>
      </c>
      <c r="H73" s="167">
        <v>0</v>
      </c>
      <c r="I73" s="168" t="s">
        <v>1567</v>
      </c>
      <c r="J73" s="168" t="s">
        <v>12427</v>
      </c>
      <c r="K73" s="207"/>
      <c r="L73" s="207"/>
      <c r="M73" s="207"/>
      <c r="N73" s="207"/>
      <c r="O73" s="207"/>
      <c r="P73" s="169"/>
      <c r="Q73" s="208"/>
      <c r="R73" s="166" t="s">
        <v>11980</v>
      </c>
      <c r="S73" s="165" t="e">
        <v>#REF!</v>
      </c>
      <c r="T73" s="165" t="e">
        <v>#REF!</v>
      </c>
      <c r="U73" s="185"/>
      <c r="V73" s="209">
        <v>198</v>
      </c>
      <c r="X73" s="210">
        <f>IF(AND(C73="Smelter not listed",OR(LEN(D73)=0,LEN(E73)=0)),1,0)</f>
        <v>0</v>
      </c>
      <c r="AB73" s="211" t="str">
        <f>B73&amp;C73</f>
        <v>GoldMetalurgica Met-Mex Penoles S.A. De C.V.</v>
      </c>
    </row>
    <row r="74" spans="1:28" s="210" customFormat="1" ht="21" customHeight="1">
      <c r="A74" s="165" t="s">
        <v>725</v>
      </c>
      <c r="B74" s="166" t="s">
        <v>1089</v>
      </c>
      <c r="C74" s="170" t="s">
        <v>2060</v>
      </c>
      <c r="D74" s="213"/>
      <c r="E74" s="166" t="s">
        <v>1064</v>
      </c>
      <c r="F74" s="166" t="s">
        <v>725</v>
      </c>
      <c r="G74" s="166" t="s">
        <v>12764</v>
      </c>
      <c r="H74" s="167">
        <v>0</v>
      </c>
      <c r="I74" s="168" t="s">
        <v>1645</v>
      </c>
      <c r="J74" s="168" t="s">
        <v>14845</v>
      </c>
      <c r="K74" s="207"/>
      <c r="L74" s="207"/>
      <c r="M74" s="207"/>
      <c r="N74" s="207"/>
      <c r="O74" s="207"/>
      <c r="P74" s="169"/>
      <c r="Q74" s="208"/>
      <c r="R74" s="166" t="s">
        <v>2060</v>
      </c>
      <c r="S74" s="165" t="e">
        <v>#REF!</v>
      </c>
      <c r="T74" s="165" t="e">
        <v>#REF!</v>
      </c>
      <c r="U74" s="185"/>
      <c r="V74" s="209">
        <v>381</v>
      </c>
      <c r="X74" s="210">
        <f>IF(AND(C74="Smelter not listed",OR(LEN(D74)=0,LEN(E74)=0)),1,0)</f>
        <v>0</v>
      </c>
      <c r="AB74" s="211" t="str">
        <f>B74&amp;C74</f>
        <v>TantalumMetallurgical Products India Pvt., Ltd.</v>
      </c>
    </row>
    <row r="75" spans="1:28" s="210" customFormat="1" ht="21" customHeight="1">
      <c r="A75" s="165" t="s">
        <v>743</v>
      </c>
      <c r="B75" s="166" t="s">
        <v>1088</v>
      </c>
      <c r="C75" s="170" t="s">
        <v>11981</v>
      </c>
      <c r="D75" s="213"/>
      <c r="E75" s="166" t="s">
        <v>1054</v>
      </c>
      <c r="F75" s="166" t="s">
        <v>743</v>
      </c>
      <c r="G75" s="166" t="s">
        <v>12764</v>
      </c>
      <c r="H75" s="167">
        <v>0</v>
      </c>
      <c r="I75" s="168" t="s">
        <v>15243</v>
      </c>
      <c r="J75" s="168" t="s">
        <v>1610</v>
      </c>
      <c r="K75" s="207"/>
      <c r="L75" s="207"/>
      <c r="M75" s="207"/>
      <c r="N75" s="207"/>
      <c r="O75" s="207"/>
      <c r="P75" s="169"/>
      <c r="Q75" s="208"/>
      <c r="R75" s="166" t="s">
        <v>11981</v>
      </c>
      <c r="S75" s="165" t="e">
        <v>#REF!</v>
      </c>
      <c r="T75" s="165" t="e">
        <v>#REF!</v>
      </c>
      <c r="U75" s="185"/>
      <c r="V75" s="209">
        <v>498</v>
      </c>
      <c r="X75" s="210">
        <f>IF(AND(C75="Smelter not listed",OR(LEN(D75)=0,LEN(E75)=0)),1,0)</f>
        <v>0</v>
      </c>
      <c r="AB75" s="211" t="str">
        <f>B75&amp;C75</f>
        <v>TinMineracao Taboca S.A.</v>
      </c>
    </row>
    <row r="76" spans="1:28" s="210" customFormat="1" ht="21" customHeight="1">
      <c r="A76" s="165" t="s">
        <v>726</v>
      </c>
      <c r="B76" s="166" t="s">
        <v>1089</v>
      </c>
      <c r="C76" s="170" t="s">
        <v>11981</v>
      </c>
      <c r="D76" s="213"/>
      <c r="E76" s="166" t="s">
        <v>1054</v>
      </c>
      <c r="F76" s="166" t="s">
        <v>726</v>
      </c>
      <c r="G76" s="166" t="s">
        <v>12764</v>
      </c>
      <c r="H76" s="167">
        <v>0</v>
      </c>
      <c r="I76" s="168" t="s">
        <v>1647</v>
      </c>
      <c r="J76" s="168" t="s">
        <v>1648</v>
      </c>
      <c r="K76" s="207"/>
      <c r="L76" s="207"/>
      <c r="M76" s="207"/>
      <c r="N76" s="207"/>
      <c r="O76" s="207"/>
      <c r="P76" s="169"/>
      <c r="Q76" s="208"/>
      <c r="R76" s="166" t="s">
        <v>11981</v>
      </c>
      <c r="S76" s="165" t="e">
        <v>#REF!</v>
      </c>
      <c r="T76" s="165" t="e">
        <v>#REF!</v>
      </c>
      <c r="U76" s="185"/>
      <c r="V76" s="209">
        <v>382</v>
      </c>
      <c r="X76" s="210">
        <f>IF(AND(C76="Smelter not listed",OR(LEN(D76)=0,LEN(E76)=0)),1,0)</f>
        <v>0</v>
      </c>
      <c r="AB76" s="211" t="str">
        <f>B76&amp;C76</f>
        <v>TantalumMineracao Taboca S.A.</v>
      </c>
    </row>
    <row r="77" spans="1:28" s="210" customFormat="1" ht="21" customHeight="1">
      <c r="A77" s="165" t="s">
        <v>744</v>
      </c>
      <c r="B77" s="166" t="s">
        <v>1088</v>
      </c>
      <c r="C77" s="170" t="s">
        <v>992</v>
      </c>
      <c r="D77" s="213" t="s">
        <v>992</v>
      </c>
      <c r="E77" s="166" t="s">
        <v>840</v>
      </c>
      <c r="F77" s="166" t="s">
        <v>744</v>
      </c>
      <c r="G77" s="166" t="s">
        <v>12764</v>
      </c>
      <c r="H77" s="167">
        <v>0</v>
      </c>
      <c r="I77" s="168" t="s">
        <v>1702</v>
      </c>
      <c r="J77" s="168" t="s">
        <v>8699</v>
      </c>
      <c r="K77" s="207"/>
      <c r="L77" s="207"/>
      <c r="M77" s="207"/>
      <c r="N77" s="207"/>
      <c r="O77" s="207"/>
      <c r="P77" s="169"/>
      <c r="Q77" s="208"/>
      <c r="R77" s="166" t="s">
        <v>992</v>
      </c>
      <c r="S77" s="165" t="e">
        <v>#REF!</v>
      </c>
      <c r="T77" s="165" t="e">
        <v>#REF!</v>
      </c>
      <c r="U77" s="185"/>
      <c r="V77" s="209">
        <v>503</v>
      </c>
      <c r="X77" s="210">
        <f>IF(AND(C77="Smelter not listed",OR(LEN(D77)=0,LEN(E77)=0)),1,0)</f>
        <v>0</v>
      </c>
      <c r="AB77" s="211" t="str">
        <f>B77&amp;C77</f>
        <v>TinMinsur</v>
      </c>
    </row>
    <row r="78" spans="1:28" s="210" customFormat="1" ht="21" customHeight="1">
      <c r="A78" s="165" t="s">
        <v>682</v>
      </c>
      <c r="B78" s="166" t="s">
        <v>1087</v>
      </c>
      <c r="C78" s="170" t="s">
        <v>1120</v>
      </c>
      <c r="D78" s="213"/>
      <c r="E78" s="166" t="s">
        <v>1066</v>
      </c>
      <c r="F78" s="166" t="s">
        <v>682</v>
      </c>
      <c r="G78" s="166" t="s">
        <v>12764</v>
      </c>
      <c r="H78" s="167">
        <v>0</v>
      </c>
      <c r="I78" s="168" t="s">
        <v>1497</v>
      </c>
      <c r="J78" s="168" t="s">
        <v>1497</v>
      </c>
      <c r="K78" s="207"/>
      <c r="L78" s="207"/>
      <c r="M78" s="207"/>
      <c r="N78" s="207"/>
      <c r="O78" s="207"/>
      <c r="P78" s="169"/>
      <c r="Q78" s="208"/>
      <c r="R78" s="166" t="s">
        <v>1120</v>
      </c>
      <c r="S78" s="165" t="e">
        <v>#REF!</v>
      </c>
      <c r="T78" s="165" t="e">
        <v>#REF!</v>
      </c>
      <c r="U78" s="185"/>
      <c r="V78" s="209">
        <v>204</v>
      </c>
      <c r="X78" s="210">
        <f>IF(AND(C78="Smelter not listed",OR(LEN(D78)=0,LEN(E78)=0)),1,0)</f>
        <v>0</v>
      </c>
      <c r="AB78" s="211" t="str">
        <f>B78&amp;C78</f>
        <v>GoldMitsubishi Materials Corporation</v>
      </c>
    </row>
    <row r="79" spans="1:28" s="210" customFormat="1" ht="21" customHeight="1">
      <c r="A79" s="165" t="s">
        <v>745</v>
      </c>
      <c r="B79" s="166" t="s">
        <v>1088</v>
      </c>
      <c r="C79" s="170" t="s">
        <v>1120</v>
      </c>
      <c r="D79" s="213"/>
      <c r="E79" s="166" t="s">
        <v>1066</v>
      </c>
      <c r="F79" s="166" t="s">
        <v>745</v>
      </c>
      <c r="G79" s="166" t="s">
        <v>12764</v>
      </c>
      <c r="H79" s="167">
        <v>0</v>
      </c>
      <c r="I79" s="168" t="s">
        <v>15195</v>
      </c>
      <c r="J79" s="168" t="s">
        <v>1506</v>
      </c>
      <c r="K79" s="207"/>
      <c r="L79" s="207"/>
      <c r="M79" s="207"/>
      <c r="N79" s="207"/>
      <c r="O79" s="207"/>
      <c r="P79" s="169"/>
      <c r="Q79" s="208"/>
      <c r="R79" s="166" t="s">
        <v>1120</v>
      </c>
      <c r="S79" s="165" t="e">
        <v>#REF!</v>
      </c>
      <c r="T79" s="165" t="e">
        <v>#REF!</v>
      </c>
      <c r="U79" s="185"/>
      <c r="V79" s="209">
        <v>504</v>
      </c>
      <c r="X79" s="210">
        <f>IF(AND(C79="Smelter not listed",OR(LEN(D79)=0,LEN(E79)=0)),1,0)</f>
        <v>0</v>
      </c>
      <c r="AB79" s="211" t="str">
        <f>B79&amp;C79</f>
        <v>TinMitsubishi Materials Corporation</v>
      </c>
    </row>
    <row r="80" spans="1:28" s="210" customFormat="1" ht="21" customHeight="1">
      <c r="A80" s="165" t="s">
        <v>727</v>
      </c>
      <c r="B80" s="166" t="s">
        <v>1089</v>
      </c>
      <c r="C80" s="170" t="s">
        <v>15441</v>
      </c>
      <c r="D80" s="213"/>
      <c r="E80" s="166" t="s">
        <v>1066</v>
      </c>
      <c r="F80" s="166" t="s">
        <v>727</v>
      </c>
      <c r="G80" s="166" t="s">
        <v>12764</v>
      </c>
      <c r="H80" s="167">
        <v>0</v>
      </c>
      <c r="I80" s="168" t="s">
        <v>1649</v>
      </c>
      <c r="J80" s="168" t="s">
        <v>1650</v>
      </c>
      <c r="K80" s="207"/>
      <c r="L80" s="207"/>
      <c r="M80" s="207"/>
      <c r="N80" s="207"/>
      <c r="O80" s="207"/>
      <c r="P80" s="169"/>
      <c r="Q80" s="208"/>
      <c r="R80" s="166" t="s">
        <v>15441</v>
      </c>
      <c r="S80" s="165" t="e">
        <v>#REF!</v>
      </c>
      <c r="T80" s="165" t="e">
        <v>#REF!</v>
      </c>
      <c r="U80" s="185"/>
      <c r="V80" s="209">
        <v>385</v>
      </c>
      <c r="X80" s="210">
        <f>IF(AND(C80="Smelter not listed",OR(LEN(D80)=0,LEN(E80)=0)),1,0)</f>
        <v>0</v>
      </c>
      <c r="AB80" s="211" t="str">
        <f>B80&amp;C80</f>
        <v>TantalumMitsui Kinzoku Company, Limited</v>
      </c>
    </row>
    <row r="81" spans="1:28" s="210" customFormat="1" ht="21" customHeight="1">
      <c r="A81" s="165" t="s">
        <v>683</v>
      </c>
      <c r="B81" s="166" t="s">
        <v>1087</v>
      </c>
      <c r="C81" s="170" t="s">
        <v>1184</v>
      </c>
      <c r="D81" s="213"/>
      <c r="E81" s="166" t="s">
        <v>1066</v>
      </c>
      <c r="F81" s="166" t="s">
        <v>683</v>
      </c>
      <c r="G81" s="166" t="s">
        <v>12764</v>
      </c>
      <c r="H81" s="167">
        <v>0</v>
      </c>
      <c r="I81" s="168" t="s">
        <v>1569</v>
      </c>
      <c r="J81" s="168" t="s">
        <v>1568</v>
      </c>
      <c r="K81" s="207"/>
      <c r="L81" s="207"/>
      <c r="M81" s="207"/>
      <c r="N81" s="207"/>
      <c r="O81" s="207"/>
      <c r="P81" s="169"/>
      <c r="Q81" s="208"/>
      <c r="R81" s="166" t="s">
        <v>1184</v>
      </c>
      <c r="S81" s="165" t="e">
        <v>#REF!</v>
      </c>
      <c r="T81" s="165" t="e">
        <v>#REF!</v>
      </c>
      <c r="U81" s="185"/>
      <c r="V81" s="209">
        <v>206</v>
      </c>
      <c r="X81" s="210">
        <f>IF(AND(C81="Smelter not listed",OR(LEN(D81)=0,LEN(E81)=0)),1,0)</f>
        <v>0</v>
      </c>
      <c r="AB81" s="211" t="str">
        <f>B81&amp;C81</f>
        <v>GoldMitsui Mining and Smelting Co., Ltd.</v>
      </c>
    </row>
    <row r="82" spans="1:28" s="210" customFormat="1" ht="21" customHeight="1">
      <c r="A82" s="165" t="s">
        <v>728</v>
      </c>
      <c r="B82" s="166" t="s">
        <v>1089</v>
      </c>
      <c r="C82" s="170" t="s">
        <v>2416</v>
      </c>
      <c r="D82" s="213"/>
      <c r="E82" s="166" t="s">
        <v>1061</v>
      </c>
      <c r="F82" s="166" t="s">
        <v>728</v>
      </c>
      <c r="G82" s="166" t="s">
        <v>12764</v>
      </c>
      <c r="H82" s="167">
        <v>0</v>
      </c>
      <c r="I82" s="168" t="s">
        <v>1651</v>
      </c>
      <c r="J82" s="168" t="s">
        <v>1652</v>
      </c>
      <c r="K82" s="207"/>
      <c r="L82" s="207"/>
      <c r="M82" s="207"/>
      <c r="N82" s="207"/>
      <c r="O82" s="207"/>
      <c r="P82" s="169"/>
      <c r="Q82" s="208"/>
      <c r="R82" s="166" t="s">
        <v>2416</v>
      </c>
      <c r="S82" s="165" t="e">
        <v>#REF!</v>
      </c>
      <c r="T82" s="165" t="e">
        <v>#REF!</v>
      </c>
      <c r="U82" s="185"/>
      <c r="V82" s="209">
        <v>391</v>
      </c>
      <c r="X82" s="210">
        <f>IF(AND(C82="Smelter not listed",OR(LEN(D82)=0,LEN(E82)=0)),1,0)</f>
        <v>0</v>
      </c>
      <c r="AB82" s="211" t="str">
        <f>B82&amp;C82</f>
        <v>TantalumNPM Silmet AS</v>
      </c>
    </row>
    <row r="83" spans="1:28" s="210" customFormat="1" ht="21" customHeight="1">
      <c r="A83" s="165" t="s">
        <v>685</v>
      </c>
      <c r="B83" s="166" t="s">
        <v>1087</v>
      </c>
      <c r="C83" s="170" t="s">
        <v>11982</v>
      </c>
      <c r="D83" s="213"/>
      <c r="E83" s="166" t="s">
        <v>849</v>
      </c>
      <c r="F83" s="166" t="s">
        <v>685</v>
      </c>
      <c r="G83" s="166" t="s">
        <v>12764</v>
      </c>
      <c r="H83" s="167">
        <v>0</v>
      </c>
      <c r="I83" s="168" t="s">
        <v>15427</v>
      </c>
      <c r="J83" s="168" t="s">
        <v>10828</v>
      </c>
      <c r="K83" s="207"/>
      <c r="L83" s="207"/>
      <c r="M83" s="207"/>
      <c r="N83" s="207"/>
      <c r="O83" s="207"/>
      <c r="P83" s="169"/>
      <c r="Q83" s="208"/>
      <c r="R83" s="166" t="s">
        <v>11982</v>
      </c>
      <c r="S83" s="165" t="s">
        <v>475</v>
      </c>
      <c r="T83" s="165" t="e">
        <v>#N/A</v>
      </c>
      <c r="U83" s="185"/>
      <c r="V83" s="209">
        <v>212</v>
      </c>
      <c r="X83" s="210">
        <f>IF(AND(C83="Smelter not listed",OR(LEN(D83)=0,LEN(E83)=0)),1,0)</f>
        <v>0</v>
      </c>
      <c r="AB83" s="211" t="str">
        <f>B83&amp;C83</f>
        <v>GoldNadir Metal Rafineri San. Ve Tic. A.S.</v>
      </c>
    </row>
    <row r="84" spans="1:28" s="210" customFormat="1" ht="21" customHeight="1">
      <c r="A84" s="165" t="s">
        <v>1705</v>
      </c>
      <c r="B84" s="166" t="s">
        <v>1088</v>
      </c>
      <c r="C84" s="170" t="s">
        <v>12706</v>
      </c>
      <c r="D84" s="213"/>
      <c r="E84" s="166" t="s">
        <v>1058</v>
      </c>
      <c r="F84" s="166" t="s">
        <v>1705</v>
      </c>
      <c r="G84" s="166" t="s">
        <v>12764</v>
      </c>
      <c r="H84" s="167">
        <v>0</v>
      </c>
      <c r="I84" s="168" t="s">
        <v>1692</v>
      </c>
      <c r="J84" s="168" t="s">
        <v>13117</v>
      </c>
      <c r="K84" s="207"/>
      <c r="L84" s="207"/>
      <c r="M84" s="207"/>
      <c r="N84" s="207"/>
      <c r="O84" s="207"/>
      <c r="P84" s="169"/>
      <c r="Q84" s="208"/>
      <c r="R84" s="166" t="s">
        <v>12706</v>
      </c>
      <c r="S84" s="165" t="e">
        <v>#REF!</v>
      </c>
      <c r="T84" s="165" t="e">
        <v>#REF!</v>
      </c>
      <c r="U84" s="185"/>
      <c r="V84" s="209">
        <v>481</v>
      </c>
      <c r="X84" s="210">
        <f>IF(AND(C84="Smelter not listed",OR(LEN(D84)=0,LEN(E84)=0)),1,0)</f>
        <v>0</v>
      </c>
      <c r="AB84" s="211" t="str">
        <f>B84&amp;C84</f>
        <v>TinJiangxi New Nanshan Technology Ltd.</v>
      </c>
    </row>
    <row r="85" spans="1:28" s="210" customFormat="1" ht="21" customHeight="1">
      <c r="A85" s="165" t="s">
        <v>686</v>
      </c>
      <c r="B85" s="166" t="s">
        <v>1087</v>
      </c>
      <c r="C85" s="170" t="s">
        <v>1185</v>
      </c>
      <c r="D85" s="213"/>
      <c r="E85" s="166" t="s">
        <v>851</v>
      </c>
      <c r="F85" s="166" t="s">
        <v>686</v>
      </c>
      <c r="G85" s="166" t="s">
        <v>12764</v>
      </c>
      <c r="H85" s="167">
        <v>0</v>
      </c>
      <c r="I85" s="168" t="s">
        <v>1572</v>
      </c>
      <c r="J85" s="168" t="s">
        <v>11578</v>
      </c>
      <c r="K85" s="207"/>
      <c r="L85" s="207"/>
      <c r="M85" s="207"/>
      <c r="N85" s="207"/>
      <c r="O85" s="207"/>
      <c r="P85" s="169"/>
      <c r="Q85" s="208"/>
      <c r="R85" s="166" t="s">
        <v>1185</v>
      </c>
      <c r="S85" s="165" t="e">
        <v>#REF!</v>
      </c>
      <c r="T85" s="165" t="e">
        <v>#REF!</v>
      </c>
      <c r="U85" s="185"/>
      <c r="V85" s="209">
        <v>215</v>
      </c>
      <c r="X85" s="210">
        <f>IF(AND(C85="Smelter not listed",OR(LEN(D85)=0,LEN(E85)=0)),1,0)</f>
        <v>0</v>
      </c>
      <c r="AB85" s="211" t="str">
        <f>B85&amp;C85</f>
        <v>GoldNavoi Mining and Metallurgical Combinat</v>
      </c>
    </row>
    <row r="86" spans="1:28" s="210" customFormat="1" ht="21" customHeight="1">
      <c r="A86" s="165" t="s">
        <v>687</v>
      </c>
      <c r="B86" s="166" t="s">
        <v>1087</v>
      </c>
      <c r="C86" s="170" t="s">
        <v>2062</v>
      </c>
      <c r="D86" s="213"/>
      <c r="E86" s="166" t="s">
        <v>1066</v>
      </c>
      <c r="F86" s="166" t="s">
        <v>687</v>
      </c>
      <c r="G86" s="166" t="s">
        <v>12764</v>
      </c>
      <c r="H86" s="167">
        <v>0</v>
      </c>
      <c r="I86" s="168" t="s">
        <v>1573</v>
      </c>
      <c r="J86" s="168" t="s">
        <v>1574</v>
      </c>
      <c r="K86" s="207"/>
      <c r="L86" s="207"/>
      <c r="M86" s="207"/>
      <c r="N86" s="207"/>
      <c r="O86" s="207"/>
      <c r="P86" s="169"/>
      <c r="Q86" s="208"/>
      <c r="R86" s="166" t="s">
        <v>2062</v>
      </c>
      <c r="S86" s="165" t="e">
        <v>#REF!</v>
      </c>
      <c r="T86" s="165" t="e">
        <v>#REF!</v>
      </c>
      <c r="U86" s="185"/>
      <c r="V86" s="209">
        <v>217</v>
      </c>
      <c r="X86" s="210">
        <f>IF(AND(C86="Smelter not listed",OR(LEN(D86)=0,LEN(E86)=0)),1,0)</f>
        <v>0</v>
      </c>
      <c r="AB86" s="211" t="str">
        <f>B86&amp;C86</f>
        <v>GoldNihon Material Co., Ltd.</v>
      </c>
    </row>
    <row r="87" spans="1:28" s="210" customFormat="1" ht="21" customHeight="1">
      <c r="A87" s="165" t="s">
        <v>729</v>
      </c>
      <c r="B87" s="166" t="s">
        <v>1089</v>
      </c>
      <c r="C87" s="170" t="s">
        <v>988</v>
      </c>
      <c r="D87" s="213"/>
      <c r="E87" s="166" t="s">
        <v>1058</v>
      </c>
      <c r="F87" s="166" t="s">
        <v>729</v>
      </c>
      <c r="G87" s="166" t="s">
        <v>12764</v>
      </c>
      <c r="H87" s="167">
        <v>0</v>
      </c>
      <c r="I87" s="168" t="s">
        <v>1653</v>
      </c>
      <c r="J87" s="168" t="s">
        <v>13103</v>
      </c>
      <c r="K87" s="207"/>
      <c r="L87" s="207"/>
      <c r="M87" s="207"/>
      <c r="N87" s="207"/>
      <c r="O87" s="207"/>
      <c r="P87" s="169"/>
      <c r="Q87" s="208"/>
      <c r="R87" s="166" t="s">
        <v>988</v>
      </c>
      <c r="S87" s="165" t="e">
        <v>#REF!</v>
      </c>
      <c r="T87" s="165" t="s">
        <v>15882</v>
      </c>
      <c r="U87" s="185"/>
      <c r="V87" s="209">
        <v>390</v>
      </c>
      <c r="X87" s="210">
        <f>IF(AND(C87="Smelter not listed",OR(LEN(D87)=0,LEN(E87)=0)),1,0)</f>
        <v>0</v>
      </c>
      <c r="AB87" s="211" t="str">
        <f>B87&amp;C87</f>
        <v>TantalumNingxia Orient Tantalum Industry Co., Ltd.</v>
      </c>
    </row>
    <row r="88" spans="1:28" s="210" customFormat="1" ht="21" customHeight="1">
      <c r="A88" s="165" t="s">
        <v>747</v>
      </c>
      <c r="B88" s="166" t="s">
        <v>1088</v>
      </c>
      <c r="C88" s="170" t="s">
        <v>746</v>
      </c>
      <c r="D88" s="213"/>
      <c r="E88" s="166" t="s">
        <v>848</v>
      </c>
      <c r="F88" s="166" t="s">
        <v>747</v>
      </c>
      <c r="G88" s="166" t="s">
        <v>12764</v>
      </c>
      <c r="H88" s="167">
        <v>0</v>
      </c>
      <c r="I88" s="168" t="s">
        <v>2233</v>
      </c>
      <c r="J88" s="168" t="s">
        <v>10585</v>
      </c>
      <c r="K88" s="207"/>
      <c r="L88" s="207"/>
      <c r="M88" s="207"/>
      <c r="N88" s="207"/>
      <c r="O88" s="207"/>
      <c r="P88" s="169"/>
      <c r="Q88" s="208"/>
      <c r="R88" s="166" t="s">
        <v>746</v>
      </c>
      <c r="S88" s="165" t="e">
        <v>#REF!</v>
      </c>
      <c r="T88" s="165" t="e">
        <v>#REF!</v>
      </c>
      <c r="U88" s="185"/>
      <c r="V88" s="209">
        <v>511</v>
      </c>
      <c r="X88" s="210">
        <f>IF(AND(C88="Smelter not listed",OR(LEN(D88)=0,LEN(E88)=0)),1,0)</f>
        <v>0</v>
      </c>
      <c r="AB88" s="211" t="str">
        <f>B88&amp;C88</f>
        <v>TinO.M. Manufacturing (Thailand) Co., Ltd.</v>
      </c>
    </row>
    <row r="89" spans="1:28" s="210" customFormat="1" ht="21" customHeight="1">
      <c r="A89" s="165" t="s">
        <v>688</v>
      </c>
      <c r="B89" s="166" t="s">
        <v>1087</v>
      </c>
      <c r="C89" s="170" t="s">
        <v>2063</v>
      </c>
      <c r="D89" s="213"/>
      <c r="E89" s="166" t="s">
        <v>1066</v>
      </c>
      <c r="F89" s="166" t="s">
        <v>688</v>
      </c>
      <c r="G89" s="166" t="s">
        <v>12764</v>
      </c>
      <c r="H89" s="167">
        <v>0</v>
      </c>
      <c r="I89" s="168" t="s">
        <v>1576</v>
      </c>
      <c r="J89" s="168" t="s">
        <v>1577</v>
      </c>
      <c r="K89" s="207"/>
      <c r="L89" s="207"/>
      <c r="M89" s="207"/>
      <c r="N89" s="207"/>
      <c r="O89" s="207"/>
      <c r="P89" s="169"/>
      <c r="Q89" s="208"/>
      <c r="R89" s="166" t="s">
        <v>2063</v>
      </c>
      <c r="S89" s="165" t="e">
        <v>#REF!</v>
      </c>
      <c r="T89" s="165" t="e">
        <v>#REF!</v>
      </c>
      <c r="U89" s="185"/>
      <c r="V89" s="209">
        <v>224</v>
      </c>
      <c r="X89" s="210">
        <f>IF(AND(C89="Smelter not listed",OR(LEN(D89)=0,LEN(E89)=0)),1,0)</f>
        <v>0</v>
      </c>
      <c r="AB89" s="211" t="str">
        <f>B89&amp;C89</f>
        <v>GoldOhura Precious Metal Industry Co., Ltd.</v>
      </c>
    </row>
    <row r="90" spans="1:28" s="210" customFormat="1" ht="21" customHeight="1">
      <c r="A90" s="165" t="s">
        <v>748</v>
      </c>
      <c r="B90" s="166" t="s">
        <v>1088</v>
      </c>
      <c r="C90" s="170" t="s">
        <v>15979</v>
      </c>
      <c r="D90" s="213"/>
      <c r="E90" s="166" t="s">
        <v>2321</v>
      </c>
      <c r="F90" s="166" t="s">
        <v>748</v>
      </c>
      <c r="G90" s="166" t="s">
        <v>12764</v>
      </c>
      <c r="H90" s="167" t="s">
        <v>15882</v>
      </c>
      <c r="I90" s="168" t="s">
        <v>1688</v>
      </c>
      <c r="J90" s="168" t="s">
        <v>1688</v>
      </c>
      <c r="K90" s="207"/>
      <c r="L90" s="207"/>
      <c r="M90" s="207"/>
      <c r="N90" s="207"/>
      <c r="O90" s="207"/>
      <c r="P90" s="169"/>
      <c r="Q90" s="208"/>
      <c r="R90" s="166" t="s">
        <v>15882</v>
      </c>
      <c r="S90" s="165" t="s">
        <v>475</v>
      </c>
      <c r="T90" s="165" t="e">
        <v>#N/A</v>
      </c>
      <c r="U90" s="185"/>
      <c r="V90" s="209" t="e">
        <v>#N/A</v>
      </c>
      <c r="X90" s="210">
        <f>IF(AND(C90="Smelter not listed",OR(LEN(D90)=0,LEN(E90)=0)),1,0)</f>
        <v>0</v>
      </c>
      <c r="AB90" s="211" t="str">
        <f>B90&amp;C90</f>
        <v>TinOperaciones Metalurgical S.A.</v>
      </c>
    </row>
    <row r="91" spans="1:28" s="210" customFormat="1" ht="21" customHeight="1">
      <c r="A91" s="165" t="s">
        <v>690</v>
      </c>
      <c r="B91" s="166" t="s">
        <v>1087</v>
      </c>
      <c r="C91" s="170" t="s">
        <v>14891</v>
      </c>
      <c r="D91" s="213"/>
      <c r="E91" s="166" t="s">
        <v>1056</v>
      </c>
      <c r="F91" s="166" t="s">
        <v>690</v>
      </c>
      <c r="G91" s="166" t="s">
        <v>12764</v>
      </c>
      <c r="H91" s="167">
        <v>0</v>
      </c>
      <c r="I91" s="168" t="s">
        <v>14894</v>
      </c>
      <c r="J91" s="168" t="s">
        <v>3666</v>
      </c>
      <c r="K91" s="207"/>
      <c r="L91" s="207"/>
      <c r="M91" s="207"/>
      <c r="N91" s="207"/>
      <c r="O91" s="207"/>
      <c r="P91" s="169"/>
      <c r="Q91" s="208"/>
      <c r="R91" s="166" t="s">
        <v>14891</v>
      </c>
      <c r="S91" s="165" t="e">
        <v>#REF!</v>
      </c>
      <c r="T91" s="165" t="e">
        <v>#REF!</v>
      </c>
      <c r="U91" s="185"/>
      <c r="V91" s="209">
        <v>207</v>
      </c>
      <c r="X91" s="210">
        <f>IF(AND(C91="Smelter not listed",OR(LEN(D91)=0,LEN(E91)=0)),1,0)</f>
        <v>0</v>
      </c>
      <c r="AB91" s="211" t="str">
        <f>B91&amp;C91</f>
        <v>GoldMKS PAMP SA</v>
      </c>
    </row>
    <row r="92" spans="1:28" s="210" customFormat="1" ht="21" customHeight="1">
      <c r="A92" s="165" t="s">
        <v>693</v>
      </c>
      <c r="B92" s="166" t="s">
        <v>1087</v>
      </c>
      <c r="C92" s="170" t="s">
        <v>1186</v>
      </c>
      <c r="D92" s="213"/>
      <c r="E92" s="166" t="s">
        <v>1063</v>
      </c>
      <c r="F92" s="166" t="s">
        <v>693</v>
      </c>
      <c r="G92" s="166" t="s">
        <v>12764</v>
      </c>
      <c r="H92" s="167">
        <v>0</v>
      </c>
      <c r="I92" s="168" t="s">
        <v>1581</v>
      </c>
      <c r="J92" s="168" t="s">
        <v>5835</v>
      </c>
      <c r="K92" s="207"/>
      <c r="L92" s="207"/>
      <c r="M92" s="207"/>
      <c r="N92" s="207"/>
      <c r="O92" s="207"/>
      <c r="P92" s="169"/>
      <c r="Q92" s="208"/>
      <c r="R92" s="166" t="s">
        <v>1186</v>
      </c>
      <c r="S92" s="165" t="e">
        <v>#REF!</v>
      </c>
      <c r="T92" s="165" t="e">
        <v>#REF!</v>
      </c>
      <c r="U92" s="185"/>
      <c r="V92" s="209">
        <v>237</v>
      </c>
      <c r="X92" s="210">
        <f>IF(AND(C92="Smelter not listed",OR(LEN(D92)=0,LEN(E92)=0)),1,0)</f>
        <v>0</v>
      </c>
      <c r="AB92" s="211" t="str">
        <f>B92&amp;C92</f>
        <v>GoldPT Aneka Tambang (Persero) Tbk</v>
      </c>
    </row>
    <row r="93" spans="1:28" s="210" customFormat="1" ht="21" customHeight="1">
      <c r="A93" s="165" t="s">
        <v>15458</v>
      </c>
      <c r="B93" s="166" t="s">
        <v>1088</v>
      </c>
      <c r="C93" s="170" t="s">
        <v>15457</v>
      </c>
      <c r="D93" s="213"/>
      <c r="E93" s="166" t="s">
        <v>1063</v>
      </c>
      <c r="F93" s="166" t="s">
        <v>15458</v>
      </c>
      <c r="G93" s="166" t="s">
        <v>12764</v>
      </c>
      <c r="H93" s="167">
        <v>0</v>
      </c>
      <c r="I93" s="168" t="s">
        <v>1686</v>
      </c>
      <c r="J93" s="168" t="s">
        <v>12398</v>
      </c>
      <c r="K93" s="207"/>
      <c r="L93" s="207"/>
      <c r="M93" s="207"/>
      <c r="N93" s="207"/>
      <c r="O93" s="207"/>
      <c r="P93" s="169"/>
      <c r="Q93" s="208"/>
      <c r="R93" s="166" t="s">
        <v>15457</v>
      </c>
      <c r="S93" s="165" t="str">
        <f ca="1">IF(B93="","",IF(ISERROR(MATCH($E93,CL,0)),"Unknown",INDIRECT("'C'!$A$"&amp;MATCH($E93,CL,0)+1)))</f>
        <v>ID</v>
      </c>
      <c r="T93" s="165" t="str">
        <f ca="1">IF(B93="","",IF(ISERROR(MATCH($J93,[2]SorP!$B$1:$B$6261,0)),"",INDIRECT("'SorP'!$A$"&amp;MATCH($S93&amp;$J93,[2]SorP!C:C,0))))</f>
        <v>ID-BB</v>
      </c>
      <c r="U93" s="185"/>
      <c r="V93" s="209">
        <f>IF(C93="",NA(),IF(OR(C93="Smelter not listed",C93="Smelter not yet identified"),MATCH($B93&amp;$D93,'[2]Smelter Look-up'!$J:$J,0),MATCH($B93&amp;$C93,'[2]Smelter Look-up'!$J:$J,0)))</f>
        <v>519</v>
      </c>
      <c r="X93" s="210">
        <f>IF(AND(C93="Smelter not listed",OR(LEN(D93)=0,LEN(E93)=0)),1,0)</f>
        <v>0</v>
      </c>
      <c r="AB93" s="211" t="str">
        <f>B93&amp;C93</f>
        <v>TinPT Artha Cipta Langgeng</v>
      </c>
    </row>
    <row r="94" spans="1:28" s="210" customFormat="1" ht="21" customHeight="1">
      <c r="A94" s="165" t="s">
        <v>749</v>
      </c>
      <c r="B94" s="166" t="s">
        <v>1088</v>
      </c>
      <c r="C94" s="170" t="s">
        <v>607</v>
      </c>
      <c r="D94" s="213"/>
      <c r="E94" s="166" t="s">
        <v>1063</v>
      </c>
      <c r="F94" s="166" t="s">
        <v>749</v>
      </c>
      <c r="G94" s="166" t="s">
        <v>12764</v>
      </c>
      <c r="H94" s="167">
        <v>0</v>
      </c>
      <c r="I94" s="168" t="s">
        <v>1686</v>
      </c>
      <c r="J94" s="168" t="s">
        <v>12398</v>
      </c>
      <c r="K94" s="207"/>
      <c r="L94" s="207"/>
      <c r="M94" s="207"/>
      <c r="N94" s="207"/>
      <c r="O94" s="207"/>
      <c r="P94" s="169"/>
      <c r="Q94" s="208"/>
      <c r="R94" s="166" t="s">
        <v>607</v>
      </c>
      <c r="S94" s="165" t="e">
        <v>#REF!</v>
      </c>
      <c r="T94" s="165" t="e">
        <v>#REF!</v>
      </c>
      <c r="U94" s="185"/>
      <c r="V94" s="209">
        <v>524</v>
      </c>
      <c r="X94" s="210">
        <f>IF(AND(C94="Smelter not listed",OR(LEN(D94)=0,LEN(E94)=0)),1,0)</f>
        <v>0</v>
      </c>
      <c r="AB94" s="211" t="str">
        <f>B94&amp;C94</f>
        <v>TinPT Mitra Stania Prima</v>
      </c>
    </row>
    <row r="95" spans="1:28" s="210" customFormat="1" ht="21" customHeight="1">
      <c r="A95" s="165" t="s">
        <v>15253</v>
      </c>
      <c r="B95" s="166" t="s">
        <v>1088</v>
      </c>
      <c r="C95" s="170" t="s">
        <v>15252</v>
      </c>
      <c r="D95" s="213"/>
      <c r="E95" s="166" t="s">
        <v>1063</v>
      </c>
      <c r="F95" s="166" t="s">
        <v>15253</v>
      </c>
      <c r="G95" s="166" t="s">
        <v>12764</v>
      </c>
      <c r="H95" s="167">
        <v>0</v>
      </c>
      <c r="I95" s="168" t="s">
        <v>14554</v>
      </c>
      <c r="J95" s="168" t="s">
        <v>12398</v>
      </c>
      <c r="K95" s="207"/>
      <c r="L95" s="207"/>
      <c r="M95" s="207"/>
      <c r="N95" s="207"/>
      <c r="O95" s="207"/>
      <c r="P95" s="169"/>
      <c r="Q95" s="208"/>
      <c r="R95" s="166" t="s">
        <v>15252</v>
      </c>
      <c r="S95" s="165" t="s">
        <v>12107</v>
      </c>
      <c r="T95" s="165" t="s">
        <v>5882</v>
      </c>
      <c r="U95" s="185"/>
      <c r="V95" s="209">
        <v>505</v>
      </c>
      <c r="X95" s="210">
        <v>0</v>
      </c>
      <c r="AB95" s="211" t="s">
        <v>15883</v>
      </c>
    </row>
    <row r="96" spans="1:28" s="210" customFormat="1" ht="21" customHeight="1">
      <c r="A96" s="165" t="s">
        <v>767</v>
      </c>
      <c r="B96" s="166" t="s">
        <v>1088</v>
      </c>
      <c r="C96" s="170" t="s">
        <v>13289</v>
      </c>
      <c r="D96" s="213" t="s">
        <v>15911</v>
      </c>
      <c r="E96" s="166" t="s">
        <v>1063</v>
      </c>
      <c r="F96" s="166" t="s">
        <v>767</v>
      </c>
      <c r="G96" s="166" t="s">
        <v>12764</v>
      </c>
      <c r="H96" s="167"/>
      <c r="I96" s="168" t="s">
        <v>1708</v>
      </c>
      <c r="J96" s="168" t="s">
        <v>5897</v>
      </c>
      <c r="K96" s="207"/>
      <c r="L96" s="207"/>
      <c r="M96" s="207"/>
      <c r="N96" s="207"/>
      <c r="O96" s="207"/>
      <c r="P96" s="169"/>
      <c r="Q96" s="208"/>
      <c r="R96" s="166" t="s">
        <v>13289</v>
      </c>
      <c r="S96" s="165" t="s">
        <v>12107</v>
      </c>
      <c r="T96" s="165" t="s">
        <v>5896</v>
      </c>
      <c r="U96" s="185"/>
      <c r="V96" s="209">
        <v>509</v>
      </c>
      <c r="X96" s="210">
        <v>0</v>
      </c>
      <c r="AB96" s="211" t="s">
        <v>15912</v>
      </c>
    </row>
    <row r="97" spans="1:28" s="210" customFormat="1" ht="21" customHeight="1">
      <c r="A97" s="165" t="s">
        <v>750</v>
      </c>
      <c r="B97" s="166" t="s">
        <v>1088</v>
      </c>
      <c r="C97" s="170" t="s">
        <v>13288</v>
      </c>
      <c r="D97" s="213" t="s">
        <v>15911</v>
      </c>
      <c r="E97" s="166" t="s">
        <v>1063</v>
      </c>
      <c r="F97" s="166" t="s">
        <v>750</v>
      </c>
      <c r="G97" s="166" t="s">
        <v>12764</v>
      </c>
      <c r="H97" s="167">
        <v>0</v>
      </c>
      <c r="I97" s="168" t="s">
        <v>1710</v>
      </c>
      <c r="J97" s="168" t="s">
        <v>12398</v>
      </c>
      <c r="K97" s="207"/>
      <c r="L97" s="207"/>
      <c r="M97" s="207"/>
      <c r="N97" s="207"/>
      <c r="O97" s="207"/>
      <c r="P97" s="169"/>
      <c r="Q97" s="208"/>
      <c r="R97" s="166" t="s">
        <v>13288</v>
      </c>
      <c r="S97" s="165" t="s">
        <v>12107</v>
      </c>
      <c r="T97" s="165" t="s">
        <v>5882</v>
      </c>
      <c r="U97" s="185"/>
      <c r="V97" s="209">
        <v>510</v>
      </c>
      <c r="X97" s="210">
        <v>0</v>
      </c>
      <c r="AB97" s="211" t="s">
        <v>15913</v>
      </c>
    </row>
    <row r="98" spans="1:28" s="210" customFormat="1" ht="21" customHeight="1">
      <c r="A98" s="165" t="s">
        <v>694</v>
      </c>
      <c r="B98" s="166" t="s">
        <v>1087</v>
      </c>
      <c r="C98" s="170" t="s">
        <v>11983</v>
      </c>
      <c r="D98" s="213"/>
      <c r="E98" s="166" t="s">
        <v>1056</v>
      </c>
      <c r="F98" s="166" t="s">
        <v>694</v>
      </c>
      <c r="G98" s="166" t="s">
        <v>12764</v>
      </c>
      <c r="H98" s="167">
        <v>0</v>
      </c>
      <c r="I98" s="168" t="s">
        <v>1582</v>
      </c>
      <c r="J98" s="168" t="s">
        <v>1564</v>
      </c>
      <c r="K98" s="207"/>
      <c r="L98" s="207"/>
      <c r="M98" s="207"/>
      <c r="N98" s="207"/>
      <c r="O98" s="207"/>
      <c r="P98" s="169"/>
      <c r="Q98" s="208"/>
      <c r="R98" s="166" t="s">
        <v>11983</v>
      </c>
      <c r="S98" s="165" t="e">
        <v>#REF!</v>
      </c>
      <c r="T98" s="165" t="e">
        <v>#REF!</v>
      </c>
      <c r="U98" s="185"/>
      <c r="V98" s="209">
        <v>238</v>
      </c>
      <c r="X98" s="210">
        <f>IF(AND(C98="Smelter not listed",OR(LEN(D98)=0,LEN(E98)=0)),1,0)</f>
        <v>0</v>
      </c>
      <c r="AB98" s="211" t="str">
        <f>B98&amp;C98</f>
        <v>GoldPX Precinox S.A.</v>
      </c>
    </row>
    <row r="99" spans="1:28" s="210" customFormat="1" ht="21" customHeight="1">
      <c r="A99" s="165" t="s">
        <v>15914</v>
      </c>
      <c r="B99" s="166" t="s">
        <v>1089</v>
      </c>
      <c r="C99" s="170" t="s">
        <v>1760</v>
      </c>
      <c r="D99" s="213" t="s">
        <v>15915</v>
      </c>
      <c r="E99" s="166" t="s">
        <v>2323</v>
      </c>
      <c r="F99" s="166" t="s">
        <v>15914</v>
      </c>
      <c r="G99" s="166" t="s">
        <v>12764</v>
      </c>
      <c r="H99" s="167" t="s">
        <v>15882</v>
      </c>
      <c r="I99" s="168" t="s">
        <v>15882</v>
      </c>
      <c r="J99" s="168" t="s">
        <v>15882</v>
      </c>
      <c r="K99" s="207"/>
      <c r="L99" s="207"/>
      <c r="M99" s="207"/>
      <c r="N99" s="207"/>
      <c r="O99" s="207"/>
      <c r="P99" s="169"/>
      <c r="Q99" s="208"/>
      <c r="R99" s="166" t="s">
        <v>15882</v>
      </c>
      <c r="S99" s="165" t="e">
        <v>#REF!</v>
      </c>
      <c r="T99" s="165" t="s">
        <v>15882</v>
      </c>
      <c r="U99" s="185"/>
      <c r="V99" s="209" t="e">
        <v>#N/A</v>
      </c>
      <c r="X99" s="210">
        <f>IF(AND(C99="Smelter not listed",OR(LEN(D99)=0,LEN(E99)=0)),1,0)</f>
        <v>0</v>
      </c>
      <c r="AB99" s="211" t="str">
        <f>B99&amp;C99</f>
        <v>TantalumSmelter not listed</v>
      </c>
    </row>
    <row r="100" spans="1:28" s="210" customFormat="1" ht="21" customHeight="1">
      <c r="A100" s="165" t="s">
        <v>695</v>
      </c>
      <c r="B100" s="166" t="s">
        <v>1087</v>
      </c>
      <c r="C100" s="170" t="s">
        <v>2065</v>
      </c>
      <c r="D100" s="213"/>
      <c r="E100" s="166" t="s">
        <v>853</v>
      </c>
      <c r="F100" s="166" t="s">
        <v>695</v>
      </c>
      <c r="G100" s="166" t="s">
        <v>12764</v>
      </c>
      <c r="H100" s="167">
        <v>0</v>
      </c>
      <c r="I100" s="168" t="s">
        <v>1583</v>
      </c>
      <c r="J100" s="168" t="s">
        <v>1584</v>
      </c>
      <c r="K100" s="207"/>
      <c r="L100" s="207"/>
      <c r="M100" s="207"/>
      <c r="N100" s="207"/>
      <c r="O100" s="207"/>
      <c r="P100" s="169"/>
      <c r="Q100" s="208"/>
      <c r="R100" s="166" t="s">
        <v>2065</v>
      </c>
      <c r="S100" s="165" t="e">
        <v>#REF!</v>
      </c>
      <c r="T100" s="165" t="e">
        <v>#REF!</v>
      </c>
      <c r="U100" s="185"/>
      <c r="V100" s="209">
        <v>241</v>
      </c>
      <c r="X100" s="210">
        <f>IF(AND(C100="Smelter not listed",OR(LEN(D100)=0,LEN(E100)=0)),1,0)</f>
        <v>0</v>
      </c>
      <c r="AB100" s="211" t="str">
        <f>B100&amp;C100</f>
        <v>GoldRand Refinery (Pty) Ltd.</v>
      </c>
    </row>
    <row r="101" spans="1:28" s="210" customFormat="1" ht="21" customHeight="1">
      <c r="A101" s="165" t="s">
        <v>730</v>
      </c>
      <c r="B101" s="166" t="s">
        <v>1089</v>
      </c>
      <c r="C101" s="170" t="s">
        <v>12783</v>
      </c>
      <c r="D101" s="213"/>
      <c r="E101" s="166" t="s">
        <v>1058</v>
      </c>
      <c r="F101" s="166" t="s">
        <v>730</v>
      </c>
      <c r="G101" s="166" t="s">
        <v>12764</v>
      </c>
      <c r="H101" s="167">
        <v>0</v>
      </c>
      <c r="I101" s="168" t="s">
        <v>1655</v>
      </c>
      <c r="J101" s="168" t="s">
        <v>13121</v>
      </c>
      <c r="K101" s="207"/>
      <c r="L101" s="207"/>
      <c r="M101" s="207"/>
      <c r="N101" s="207"/>
      <c r="O101" s="207"/>
      <c r="P101" s="169"/>
      <c r="Q101" s="208"/>
      <c r="R101" s="166" t="s">
        <v>12783</v>
      </c>
      <c r="S101" s="165" t="e">
        <v>#REF!</v>
      </c>
      <c r="T101" s="165" t="e">
        <v>#REF!</v>
      </c>
      <c r="U101" s="185"/>
      <c r="V101" s="209">
        <v>412</v>
      </c>
      <c r="X101" s="210">
        <f>IF(AND(C101="Smelter not listed",OR(LEN(D101)=0,LEN(E101)=0)),1,0)</f>
        <v>0</v>
      </c>
      <c r="AB101" s="211" t="str">
        <f>B101&amp;C101</f>
        <v>TantalumYanling Jincheng Tantalum &amp; Niobium Co., Ltd.</v>
      </c>
    </row>
    <row r="102" spans="1:28" s="210" customFormat="1" ht="21" customHeight="1">
      <c r="A102" s="165" t="s">
        <v>696</v>
      </c>
      <c r="B102" s="166" t="s">
        <v>1087</v>
      </c>
      <c r="C102" s="170" t="s">
        <v>873</v>
      </c>
      <c r="D102" s="213"/>
      <c r="E102" s="166" t="s">
        <v>1055</v>
      </c>
      <c r="F102" s="166" t="s">
        <v>696</v>
      </c>
      <c r="G102" s="166" t="s">
        <v>12764</v>
      </c>
      <c r="H102" s="167">
        <v>0</v>
      </c>
      <c r="I102" s="168" t="s">
        <v>1585</v>
      </c>
      <c r="J102" s="168" t="s">
        <v>1549</v>
      </c>
      <c r="K102" s="207"/>
      <c r="L102" s="207"/>
      <c r="M102" s="207"/>
      <c r="N102" s="207"/>
      <c r="O102" s="207"/>
      <c r="P102" s="169"/>
      <c r="Q102" s="208"/>
      <c r="R102" s="166" t="s">
        <v>873</v>
      </c>
      <c r="S102" s="165" t="e">
        <v>#REF!</v>
      </c>
      <c r="T102" s="165" t="e">
        <v>#REF!</v>
      </c>
      <c r="U102" s="185"/>
      <c r="V102" s="209">
        <v>245</v>
      </c>
      <c r="X102" s="210">
        <f>IF(AND(C102="Smelter not listed",OR(LEN(D102)=0,LEN(E102)=0)),1,0)</f>
        <v>0</v>
      </c>
      <c r="AB102" s="211" t="str">
        <f>B102&amp;C102</f>
        <v>GoldRoyal Canadian Mint</v>
      </c>
    </row>
    <row r="103" spans="1:28" s="210" customFormat="1" ht="21" customHeight="1">
      <c r="A103" s="165" t="s">
        <v>752</v>
      </c>
      <c r="B103" s="166" t="s">
        <v>1088</v>
      </c>
      <c r="C103" s="170" t="s">
        <v>751</v>
      </c>
      <c r="D103" s="213"/>
      <c r="E103" s="166" t="s">
        <v>2322</v>
      </c>
      <c r="F103" s="166" t="s">
        <v>752</v>
      </c>
      <c r="G103" s="166" t="s">
        <v>12764</v>
      </c>
      <c r="H103" s="167">
        <v>0</v>
      </c>
      <c r="I103" s="168" t="s">
        <v>13312</v>
      </c>
      <c r="J103" s="168" t="s">
        <v>1630</v>
      </c>
      <c r="K103" s="207"/>
      <c r="L103" s="207"/>
      <c r="M103" s="207"/>
      <c r="N103" s="207"/>
      <c r="O103" s="207"/>
      <c r="P103" s="169"/>
      <c r="Q103" s="208"/>
      <c r="R103" s="166" t="s">
        <v>751</v>
      </c>
      <c r="S103" s="165" t="e">
        <v>#REF!</v>
      </c>
      <c r="T103" s="165" t="e">
        <v>#REF!</v>
      </c>
      <c r="U103" s="185"/>
      <c r="V103" s="209">
        <v>537</v>
      </c>
      <c r="X103" s="210">
        <f>IF(AND(C103="Smelter not listed",OR(LEN(D103)=0,LEN(E103)=0)),1,0)</f>
        <v>0</v>
      </c>
      <c r="AB103" s="211" t="str">
        <f>B103&amp;C103</f>
        <v>TinRui Da Hung</v>
      </c>
    </row>
    <row r="104" spans="1:28" s="210" customFormat="1" ht="21" customHeight="1">
      <c r="A104" s="165" t="s">
        <v>699</v>
      </c>
      <c r="B104" s="166" t="s">
        <v>1087</v>
      </c>
      <c r="C104" s="170" t="s">
        <v>11984</v>
      </c>
      <c r="D104" s="213"/>
      <c r="E104" s="166" t="s">
        <v>1060</v>
      </c>
      <c r="F104" s="166" t="s">
        <v>699</v>
      </c>
      <c r="G104" s="166" t="s">
        <v>12764</v>
      </c>
      <c r="H104" s="167">
        <v>0</v>
      </c>
      <c r="I104" s="168" t="s">
        <v>1590</v>
      </c>
      <c r="J104" s="168" t="s">
        <v>4544</v>
      </c>
      <c r="K104" s="207"/>
      <c r="L104" s="207"/>
      <c r="M104" s="207"/>
      <c r="N104" s="207"/>
      <c r="O104" s="207"/>
      <c r="P104" s="169"/>
      <c r="Q104" s="208"/>
      <c r="R104" s="166" t="s">
        <v>11984</v>
      </c>
      <c r="S104" s="165" t="e">
        <v>#REF!</v>
      </c>
      <c r="T104" s="165" t="e">
        <v>#REF!</v>
      </c>
      <c r="U104" s="185"/>
      <c r="V104" s="209">
        <v>258</v>
      </c>
      <c r="X104" s="210">
        <f>IF(AND(C104="Smelter not listed",OR(LEN(D104)=0,LEN(E104)=0)),1,0)</f>
        <v>0</v>
      </c>
      <c r="AB104" s="211" t="str">
        <f>B104&amp;C104</f>
        <v>GoldSEMPSA Joyeria Plateria S.A.</v>
      </c>
    </row>
    <row r="105" spans="1:28" s="210" customFormat="1" ht="21" customHeight="1">
      <c r="A105" s="165" t="s">
        <v>700</v>
      </c>
      <c r="B105" s="166" t="s">
        <v>1087</v>
      </c>
      <c r="C105" s="170" t="s">
        <v>2067</v>
      </c>
      <c r="D105" s="213"/>
      <c r="E105" s="166" t="s">
        <v>1058</v>
      </c>
      <c r="F105" s="166" t="s">
        <v>700</v>
      </c>
      <c r="G105" s="166" t="s">
        <v>12764</v>
      </c>
      <c r="H105" s="167">
        <v>0</v>
      </c>
      <c r="I105" s="168" t="s">
        <v>1534</v>
      </c>
      <c r="J105" s="168" t="s">
        <v>13118</v>
      </c>
      <c r="K105" s="207"/>
      <c r="L105" s="207"/>
      <c r="M105" s="207"/>
      <c r="N105" s="207"/>
      <c r="O105" s="207"/>
      <c r="P105" s="169"/>
      <c r="Q105" s="208"/>
      <c r="R105" s="166" t="s">
        <v>2067</v>
      </c>
      <c r="S105" s="165" t="e">
        <v>#REF!</v>
      </c>
      <c r="T105" s="165" t="e">
        <v>#REF!</v>
      </c>
      <c r="U105" s="185"/>
      <c r="V105" s="209">
        <v>269</v>
      </c>
      <c r="X105" s="210">
        <f>IF(AND(C105="Smelter not listed",OR(LEN(D105)=0,LEN(E105)=0)),1,0)</f>
        <v>0</v>
      </c>
      <c r="AB105" s="211" t="str">
        <f>B105&amp;C105</f>
        <v>GoldShandong Zhaojin Gold &amp; Silver Refinery Co., Ltd.</v>
      </c>
    </row>
    <row r="106" spans="1:28" s="210" customFormat="1" ht="21" customHeight="1">
      <c r="A106" s="165" t="s">
        <v>1345</v>
      </c>
      <c r="B106" s="166" t="s">
        <v>1087</v>
      </c>
      <c r="C106" s="170" t="s">
        <v>2068</v>
      </c>
      <c r="D106" s="213"/>
      <c r="E106" s="166" t="s">
        <v>1058</v>
      </c>
      <c r="F106" s="166" t="s">
        <v>1345</v>
      </c>
      <c r="G106" s="166" t="s">
        <v>12764</v>
      </c>
      <c r="H106" s="167">
        <v>0</v>
      </c>
      <c r="I106" s="168" t="s">
        <v>1598</v>
      </c>
      <c r="J106" s="168" t="s">
        <v>13124</v>
      </c>
      <c r="K106" s="207"/>
      <c r="L106" s="207"/>
      <c r="M106" s="207"/>
      <c r="N106" s="207"/>
      <c r="O106" s="207"/>
      <c r="P106" s="169"/>
      <c r="Q106" s="208"/>
      <c r="R106" s="166" t="s">
        <v>2068</v>
      </c>
      <c r="S106" s="165" t="e">
        <v>#REF!</v>
      </c>
      <c r="T106" s="165" t="e">
        <v>#REF!</v>
      </c>
      <c r="U106" s="185"/>
      <c r="V106" s="209">
        <v>277</v>
      </c>
      <c r="X106" s="210">
        <f>IF(AND(C106="Smelter not listed",OR(LEN(D106)=0,LEN(E106)=0)),1,0)</f>
        <v>0</v>
      </c>
      <c r="AB106" s="211" t="str">
        <f>B106&amp;C106</f>
        <v>GoldSichuan Tianze Precious Metals Co., Ltd.</v>
      </c>
    </row>
    <row r="107" spans="1:28" s="210" customFormat="1" ht="21" customHeight="1">
      <c r="A107" s="165" t="s">
        <v>15916</v>
      </c>
      <c r="B107" s="166" t="s">
        <v>1088</v>
      </c>
      <c r="C107" s="170" t="s">
        <v>1760</v>
      </c>
      <c r="D107" s="213" t="s">
        <v>15917</v>
      </c>
      <c r="E107" s="166" t="s">
        <v>1054</v>
      </c>
      <c r="F107" s="166" t="s">
        <v>15916</v>
      </c>
      <c r="G107" s="166" t="s">
        <v>12764</v>
      </c>
      <c r="H107" s="167" t="s">
        <v>15882</v>
      </c>
      <c r="I107" s="168" t="s">
        <v>15882</v>
      </c>
      <c r="J107" s="168" t="s">
        <v>15882</v>
      </c>
      <c r="K107" s="207"/>
      <c r="L107" s="207"/>
      <c r="M107" s="207"/>
      <c r="N107" s="207"/>
      <c r="O107" s="207"/>
      <c r="P107" s="169"/>
      <c r="Q107" s="208"/>
      <c r="R107" s="166" t="s">
        <v>15882</v>
      </c>
      <c r="S107" s="165" t="e">
        <v>#REF!</v>
      </c>
      <c r="T107" s="165" t="s">
        <v>15882</v>
      </c>
      <c r="U107" s="185"/>
      <c r="V107" s="209" t="e">
        <v>#N/A</v>
      </c>
      <c r="X107" s="210">
        <f>IF(AND(C107="Smelter not listed",OR(LEN(D107)=0,LEN(E107)=0)),1,0)</f>
        <v>0</v>
      </c>
      <c r="AB107" s="211" t="str">
        <f>B107&amp;C107</f>
        <v>TinSmelter not listed</v>
      </c>
    </row>
    <row r="108" spans="1:28" s="210" customFormat="1" ht="21" customHeight="1">
      <c r="A108" s="165" t="s">
        <v>702</v>
      </c>
      <c r="B108" s="166" t="s">
        <v>1087</v>
      </c>
      <c r="C108" s="170" t="s">
        <v>875</v>
      </c>
      <c r="D108" s="213"/>
      <c r="E108" s="166" t="s">
        <v>2322</v>
      </c>
      <c r="F108" s="166" t="s">
        <v>702</v>
      </c>
      <c r="G108" s="166" t="s">
        <v>12764</v>
      </c>
      <c r="H108" s="167">
        <v>0</v>
      </c>
      <c r="I108" s="168" t="s">
        <v>1600</v>
      </c>
      <c r="J108" s="168" t="s">
        <v>11071</v>
      </c>
      <c r="K108" s="207"/>
      <c r="L108" s="207"/>
      <c r="M108" s="207"/>
      <c r="N108" s="207"/>
      <c r="O108" s="207"/>
      <c r="P108" s="169"/>
      <c r="Q108" s="208"/>
      <c r="R108" s="166" t="s">
        <v>875</v>
      </c>
      <c r="S108" s="165" t="e">
        <v>#REF!</v>
      </c>
      <c r="T108" s="165" t="e">
        <v>#REF!</v>
      </c>
      <c r="U108" s="185"/>
      <c r="V108" s="209">
        <v>282</v>
      </c>
      <c r="X108" s="210">
        <f>IF(AND(C108="Smelter not listed",OR(LEN(D108)=0,LEN(E108)=0)),1,0)</f>
        <v>0</v>
      </c>
      <c r="AB108" s="211" t="str">
        <f>B108&amp;C108</f>
        <v>GoldSolar Applied Materials Technology Corp.</v>
      </c>
    </row>
    <row r="109" spans="1:28" s="210" customFormat="1" ht="21" customHeight="1">
      <c r="A109" s="165" t="s">
        <v>703</v>
      </c>
      <c r="B109" s="166" t="s">
        <v>1087</v>
      </c>
      <c r="C109" s="170" t="s">
        <v>54</v>
      </c>
      <c r="D109" s="213"/>
      <c r="E109" s="166" t="s">
        <v>1066</v>
      </c>
      <c r="F109" s="166" t="s">
        <v>703</v>
      </c>
      <c r="G109" s="166" t="s">
        <v>12764</v>
      </c>
      <c r="H109" s="167">
        <v>0</v>
      </c>
      <c r="I109" s="168" t="s">
        <v>15419</v>
      </c>
      <c r="J109" s="168" t="s">
        <v>1497</v>
      </c>
      <c r="K109" s="207"/>
      <c r="L109" s="207"/>
      <c r="M109" s="207"/>
      <c r="N109" s="207"/>
      <c r="O109" s="207"/>
      <c r="P109" s="169"/>
      <c r="Q109" s="208"/>
      <c r="R109" s="166" t="s">
        <v>54</v>
      </c>
      <c r="S109" s="165" t="e">
        <v>#REF!</v>
      </c>
      <c r="T109" s="165" t="e">
        <v>#REF!</v>
      </c>
      <c r="U109" s="185"/>
      <c r="V109" s="209">
        <v>290</v>
      </c>
      <c r="X109" s="210">
        <f>IF(AND(C109="Smelter not listed",OR(LEN(D109)=0,LEN(E109)=0)),1,0)</f>
        <v>0</v>
      </c>
      <c r="AB109" s="211" t="str">
        <f>B109&amp;C109</f>
        <v>GoldSumitomo Metal Mining Co., Ltd.</v>
      </c>
    </row>
    <row r="110" spans="1:28" s="210" customFormat="1" ht="21" customHeight="1">
      <c r="A110" s="165" t="s">
        <v>732</v>
      </c>
      <c r="B110" s="166" t="s">
        <v>1089</v>
      </c>
      <c r="C110" s="170" t="s">
        <v>2335</v>
      </c>
      <c r="D110" s="213"/>
      <c r="E110" s="166" t="s">
        <v>1066</v>
      </c>
      <c r="F110" s="166" t="s">
        <v>732</v>
      </c>
      <c r="G110" s="166" t="s">
        <v>12764</v>
      </c>
      <c r="H110" s="167">
        <v>0</v>
      </c>
      <c r="I110" s="168" t="s">
        <v>1657</v>
      </c>
      <c r="J110" s="168" t="s">
        <v>1506</v>
      </c>
      <c r="K110" s="207"/>
      <c r="L110" s="207"/>
      <c r="M110" s="207"/>
      <c r="N110" s="207"/>
      <c r="O110" s="207"/>
      <c r="P110" s="169"/>
      <c r="Q110" s="208"/>
      <c r="R110" s="166" t="s">
        <v>2335</v>
      </c>
      <c r="S110" s="165" t="e">
        <v>#REF!</v>
      </c>
      <c r="T110" s="165" t="e">
        <v>#REF!</v>
      </c>
      <c r="U110" s="185"/>
      <c r="V110" s="209">
        <v>401</v>
      </c>
      <c r="X110" s="210">
        <f>IF(AND(C110="Smelter not listed",OR(LEN(D110)=0,LEN(E110)=0)),1,0)</f>
        <v>0</v>
      </c>
      <c r="AB110" s="211" t="str">
        <f>B110&amp;C110</f>
        <v>TantalumTaki Chemical Co., Ltd.</v>
      </c>
    </row>
    <row r="111" spans="1:28" s="210" customFormat="1" ht="21" customHeight="1">
      <c r="A111" s="165" t="s">
        <v>704</v>
      </c>
      <c r="B111" s="166" t="s">
        <v>1087</v>
      </c>
      <c r="C111" s="170" t="s">
        <v>1187</v>
      </c>
      <c r="D111" s="213"/>
      <c r="E111" s="166" t="s">
        <v>1066</v>
      </c>
      <c r="F111" s="166" t="s">
        <v>704</v>
      </c>
      <c r="G111" s="166" t="s">
        <v>12764</v>
      </c>
      <c r="H111" s="167">
        <v>0</v>
      </c>
      <c r="I111" s="168" t="s">
        <v>15436</v>
      </c>
      <c r="J111" s="168" t="s">
        <v>1497</v>
      </c>
      <c r="K111" s="207"/>
      <c r="L111" s="207"/>
      <c r="M111" s="207"/>
      <c r="N111" s="207"/>
      <c r="O111" s="207"/>
      <c r="P111" s="169"/>
      <c r="Q111" s="208"/>
      <c r="R111" s="166" t="s">
        <v>1187</v>
      </c>
      <c r="S111" s="165" t="e">
        <v>#REF!</v>
      </c>
      <c r="T111" s="165" t="e">
        <v>#REF!</v>
      </c>
      <c r="U111" s="185"/>
      <c r="V111" s="209">
        <v>303</v>
      </c>
      <c r="X111" s="210">
        <f>IF(AND(C111="Smelter not listed",OR(LEN(D111)=0,LEN(E111)=0)),1,0)</f>
        <v>0</v>
      </c>
      <c r="AB111" s="211" t="str">
        <f>B111&amp;C111</f>
        <v>GoldTanaka Kikinzoku Kogyo K.K.</v>
      </c>
    </row>
    <row r="112" spans="1:28" s="210" customFormat="1" ht="21" customHeight="1">
      <c r="A112" s="165" t="s">
        <v>733</v>
      </c>
      <c r="B112" s="166" t="s">
        <v>1089</v>
      </c>
      <c r="C112" s="170" t="s">
        <v>1658</v>
      </c>
      <c r="D112" s="213"/>
      <c r="E112" s="166" t="s">
        <v>2323</v>
      </c>
      <c r="F112" s="166" t="s">
        <v>733</v>
      </c>
      <c r="G112" s="166" t="s">
        <v>12764</v>
      </c>
      <c r="H112" s="167">
        <v>0</v>
      </c>
      <c r="I112" s="168" t="s">
        <v>1659</v>
      </c>
      <c r="J112" s="168" t="s">
        <v>1660</v>
      </c>
      <c r="K112" s="207"/>
      <c r="L112" s="207"/>
      <c r="M112" s="207"/>
      <c r="N112" s="207"/>
      <c r="O112" s="207"/>
      <c r="P112" s="169"/>
      <c r="Q112" s="208"/>
      <c r="R112" s="166" t="s">
        <v>1658</v>
      </c>
      <c r="S112" s="165" t="e">
        <v>#REF!</v>
      </c>
      <c r="T112" s="165" t="e">
        <v>#REF!</v>
      </c>
      <c r="U112" s="185"/>
      <c r="V112" s="209">
        <v>407</v>
      </c>
      <c r="X112" s="210">
        <f>IF(AND(C112="Smelter not listed",OR(LEN(D112)=0,LEN(E112)=0)),1,0)</f>
        <v>0</v>
      </c>
      <c r="AB112" s="211" t="str">
        <f>B112&amp;C112</f>
        <v>TantalumTelex Metals</v>
      </c>
    </row>
    <row r="113" spans="1:28" s="210" customFormat="1" ht="21" customHeight="1">
      <c r="A113" s="165" t="s">
        <v>753</v>
      </c>
      <c r="B113" s="166" t="s">
        <v>1088</v>
      </c>
      <c r="C113" s="170" t="s">
        <v>989</v>
      </c>
      <c r="D113" s="213"/>
      <c r="E113" s="166" t="s">
        <v>848</v>
      </c>
      <c r="F113" s="166" t="s">
        <v>753</v>
      </c>
      <c r="G113" s="166" t="s">
        <v>12764</v>
      </c>
      <c r="H113" s="167">
        <v>0</v>
      </c>
      <c r="I113" s="168" t="s">
        <v>1711</v>
      </c>
      <c r="J113" s="168" t="s">
        <v>1712</v>
      </c>
      <c r="K113" s="207"/>
      <c r="L113" s="207"/>
      <c r="M113" s="207"/>
      <c r="N113" s="207"/>
      <c r="O113" s="207"/>
      <c r="P113" s="169"/>
      <c r="Q113" s="208"/>
      <c r="R113" s="166" t="s">
        <v>989</v>
      </c>
      <c r="S113" s="165" t="e">
        <v>#REF!</v>
      </c>
      <c r="T113" s="165" t="e">
        <v>#REF!</v>
      </c>
      <c r="U113" s="185"/>
      <c r="V113" s="209">
        <v>543</v>
      </c>
      <c r="X113" s="210">
        <f>IF(AND(C113="Smelter not listed",OR(LEN(D113)=0,LEN(E113)=0)),1,0)</f>
        <v>0</v>
      </c>
      <c r="AB113" s="211" t="str">
        <f>B113&amp;C113</f>
        <v>TinThaisarco</v>
      </c>
    </row>
    <row r="114" spans="1:28" s="210" customFormat="1" ht="21" customHeight="1">
      <c r="A114" s="165" t="s">
        <v>706</v>
      </c>
      <c r="B114" s="166" t="s">
        <v>1087</v>
      </c>
      <c r="C114" s="170" t="s">
        <v>14492</v>
      </c>
      <c r="D114" s="213"/>
      <c r="E114" s="166" t="s">
        <v>1058</v>
      </c>
      <c r="F114" s="166" t="s">
        <v>706</v>
      </c>
      <c r="G114" s="166" t="s">
        <v>12764</v>
      </c>
      <c r="H114" s="167">
        <v>0</v>
      </c>
      <c r="I114" s="168" t="s">
        <v>1594</v>
      </c>
      <c r="J114" s="168" t="s">
        <v>13118</v>
      </c>
      <c r="K114" s="207"/>
      <c r="L114" s="207"/>
      <c r="M114" s="207"/>
      <c r="N114" s="207"/>
      <c r="O114" s="207"/>
      <c r="P114" s="169"/>
      <c r="Q114" s="208"/>
      <c r="R114" s="166" t="s">
        <v>14492</v>
      </c>
      <c r="S114" s="165" t="e">
        <v>#REF!</v>
      </c>
      <c r="T114" s="165" t="e">
        <v>#REF!</v>
      </c>
      <c r="U114" s="185"/>
      <c r="V114" s="209">
        <v>263</v>
      </c>
      <c r="X114" s="210">
        <f>IF(AND(C114="Smelter not listed",OR(LEN(D114)=0,LEN(E114)=0)),1,0)</f>
        <v>0</v>
      </c>
      <c r="AB114" s="211" t="str">
        <f>B114&amp;C114</f>
        <v>GoldShandong Gold Smelting Co., Ltd.</v>
      </c>
    </row>
    <row r="115" spans="1:28" s="210" customFormat="1" ht="21" customHeight="1">
      <c r="A115" s="165" t="s">
        <v>707</v>
      </c>
      <c r="B115" s="166" t="s">
        <v>1087</v>
      </c>
      <c r="C115" s="170" t="s">
        <v>2070</v>
      </c>
      <c r="D115" s="213"/>
      <c r="E115" s="166" t="s">
        <v>1066</v>
      </c>
      <c r="F115" s="166" t="s">
        <v>707</v>
      </c>
      <c r="G115" s="166" t="s">
        <v>12764</v>
      </c>
      <c r="H115" s="167">
        <v>0</v>
      </c>
      <c r="I115" s="168" t="s">
        <v>15437</v>
      </c>
      <c r="J115" s="168" t="s">
        <v>1497</v>
      </c>
      <c r="K115" s="207"/>
      <c r="L115" s="207"/>
      <c r="M115" s="207"/>
      <c r="N115" s="207"/>
      <c r="O115" s="207"/>
      <c r="P115" s="169"/>
      <c r="Q115" s="208"/>
      <c r="R115" s="166" t="s">
        <v>2070</v>
      </c>
      <c r="S115" s="165" t="e">
        <v>#REF!</v>
      </c>
      <c r="T115" s="165" t="e">
        <v>#REF!</v>
      </c>
      <c r="U115" s="185"/>
      <c r="V115" s="209">
        <v>309</v>
      </c>
      <c r="X115" s="210">
        <f>IF(AND(C115="Smelter not listed",OR(LEN(D115)=0,LEN(E115)=0)),1,0)</f>
        <v>0</v>
      </c>
      <c r="AB115" s="211" t="str">
        <f>B115&amp;C115</f>
        <v>GoldTokuriki Honten Co., Ltd.</v>
      </c>
    </row>
    <row r="116" spans="1:28" s="210" customFormat="1" ht="21" customHeight="1">
      <c r="A116" s="165" t="s">
        <v>734</v>
      </c>
      <c r="B116" s="166" t="s">
        <v>1089</v>
      </c>
      <c r="C116" s="170" t="s">
        <v>1661</v>
      </c>
      <c r="D116" s="213"/>
      <c r="E116" s="166" t="s">
        <v>1067</v>
      </c>
      <c r="F116" s="166" t="s">
        <v>734</v>
      </c>
      <c r="G116" s="166" t="s">
        <v>12764</v>
      </c>
      <c r="H116" s="167">
        <v>0</v>
      </c>
      <c r="I116" s="168" t="s">
        <v>1552</v>
      </c>
      <c r="J116" s="168" t="s">
        <v>6872</v>
      </c>
      <c r="K116" s="207"/>
      <c r="L116" s="207"/>
      <c r="M116" s="207"/>
      <c r="N116" s="207"/>
      <c r="O116" s="207"/>
      <c r="P116" s="169"/>
      <c r="Q116" s="208"/>
      <c r="R116" s="166" t="s">
        <v>1661</v>
      </c>
      <c r="S116" s="165" t="e">
        <v>#REF!</v>
      </c>
      <c r="T116" s="165" t="e">
        <v>#REF!</v>
      </c>
      <c r="U116" s="185"/>
      <c r="V116" s="209">
        <v>409</v>
      </c>
      <c r="X116" s="210">
        <f>IF(AND(C116="Smelter not listed",OR(LEN(D116)=0,LEN(E116)=0)),1,0)</f>
        <v>0</v>
      </c>
      <c r="AB116" s="211" t="str">
        <f>B116&amp;C116</f>
        <v>TantalumUlba Metallurgical Plant JSC</v>
      </c>
    </row>
    <row r="117" spans="1:28" s="210" customFormat="1" ht="21" customHeight="1">
      <c r="A117" s="165" t="s">
        <v>710</v>
      </c>
      <c r="B117" s="166" t="s">
        <v>1087</v>
      </c>
      <c r="C117" s="170" t="s">
        <v>2412</v>
      </c>
      <c r="D117" s="213" t="s">
        <v>2224</v>
      </c>
      <c r="E117" s="166" t="s">
        <v>1053</v>
      </c>
      <c r="F117" s="166" t="s">
        <v>710</v>
      </c>
      <c r="G117" s="166" t="s">
        <v>12764</v>
      </c>
      <c r="H117" s="167" t="s">
        <v>15918</v>
      </c>
      <c r="I117" s="168" t="s">
        <v>1611</v>
      </c>
      <c r="J117" s="168" t="s">
        <v>3031</v>
      </c>
      <c r="K117" s="207"/>
      <c r="L117" s="207"/>
      <c r="M117" s="207"/>
      <c r="N117" s="207"/>
      <c r="O117" s="207"/>
      <c r="P117" s="169"/>
      <c r="Q117" s="208"/>
      <c r="R117" s="166"/>
      <c r="S117" s="165"/>
      <c r="T117" s="165"/>
      <c r="U117" s="185"/>
      <c r="V117" s="209"/>
      <c r="AB117" s="211"/>
    </row>
    <row r="118" spans="1:28" s="210" customFormat="1" ht="21" customHeight="1">
      <c r="A118" s="165" t="s">
        <v>711</v>
      </c>
      <c r="B118" s="166" t="s">
        <v>1087</v>
      </c>
      <c r="C118" s="170" t="s">
        <v>782</v>
      </c>
      <c r="D118" s="213"/>
      <c r="E118" s="166" t="s">
        <v>2323</v>
      </c>
      <c r="F118" s="166" t="s">
        <v>711</v>
      </c>
      <c r="G118" s="166" t="s">
        <v>12764</v>
      </c>
      <c r="H118" s="167">
        <v>0</v>
      </c>
      <c r="I118" s="168" t="s">
        <v>1612</v>
      </c>
      <c r="J118" s="168" t="s">
        <v>1560</v>
      </c>
      <c r="K118" s="207"/>
      <c r="L118" s="207"/>
      <c r="M118" s="207"/>
      <c r="N118" s="207"/>
      <c r="O118" s="207"/>
      <c r="P118" s="169"/>
      <c r="Q118" s="208"/>
      <c r="R118" s="166" t="s">
        <v>782</v>
      </c>
      <c r="S118" s="165" t="e">
        <v>#REF!</v>
      </c>
      <c r="T118" s="165" t="e">
        <v>#REF!</v>
      </c>
      <c r="U118" s="185"/>
      <c r="V118" s="209">
        <v>320</v>
      </c>
      <c r="X118" s="210">
        <f>IF(AND(C118="Smelter not listed",OR(LEN(D118)=0,LEN(E118)=0)),1,0)</f>
        <v>0</v>
      </c>
      <c r="AB118" s="211" t="str">
        <f>B118&amp;C118</f>
        <v>GoldUnited Precious Metal Refining, Inc.</v>
      </c>
    </row>
    <row r="119" spans="1:28" s="210" customFormat="1" ht="21" customHeight="1">
      <c r="A119" s="165" t="s">
        <v>712</v>
      </c>
      <c r="B119" s="166" t="s">
        <v>1087</v>
      </c>
      <c r="C119" s="170" t="s">
        <v>2226</v>
      </c>
      <c r="D119" s="213"/>
      <c r="E119" s="166" t="s">
        <v>1056</v>
      </c>
      <c r="F119" s="166" t="s">
        <v>712</v>
      </c>
      <c r="G119" s="166" t="s">
        <v>12764</v>
      </c>
      <c r="H119" s="167">
        <v>0</v>
      </c>
      <c r="I119" s="168" t="s">
        <v>1613</v>
      </c>
      <c r="J119" s="168" t="s">
        <v>1505</v>
      </c>
      <c r="K119" s="207"/>
      <c r="L119" s="207"/>
      <c r="M119" s="207"/>
      <c r="N119" s="207"/>
      <c r="O119" s="207"/>
      <c r="P119" s="169"/>
      <c r="Q119" s="208"/>
      <c r="R119" s="166" t="s">
        <v>2226</v>
      </c>
      <c r="S119" s="165" t="e">
        <v>#REF!</v>
      </c>
      <c r="T119" s="165" t="e">
        <v>#REF!</v>
      </c>
      <c r="U119" s="185"/>
      <c r="V119" s="209">
        <v>321</v>
      </c>
      <c r="X119" s="210">
        <f>IF(AND(C119="Smelter not listed",OR(LEN(D119)=0,LEN(E119)=0)),1,0)</f>
        <v>0</v>
      </c>
      <c r="AB119" s="211" t="str">
        <f>B119&amp;C119</f>
        <v>GoldValcambi S.A.</v>
      </c>
    </row>
    <row r="120" spans="1:28" s="210" customFormat="1" ht="21" customHeight="1">
      <c r="A120" s="165" t="s">
        <v>713</v>
      </c>
      <c r="B120" s="166" t="s">
        <v>1087</v>
      </c>
      <c r="C120" s="170" t="s">
        <v>15374</v>
      </c>
      <c r="D120" s="213"/>
      <c r="E120" s="166" t="s">
        <v>1051</v>
      </c>
      <c r="F120" s="166" t="s">
        <v>713</v>
      </c>
      <c r="G120" s="166" t="s">
        <v>12764</v>
      </c>
      <c r="H120" s="167">
        <v>0</v>
      </c>
      <c r="I120" s="168" t="s">
        <v>15375</v>
      </c>
      <c r="J120" s="168" t="s">
        <v>1614</v>
      </c>
      <c r="K120" s="207"/>
      <c r="L120" s="207"/>
      <c r="M120" s="207"/>
      <c r="N120" s="207"/>
      <c r="O120" s="207"/>
      <c r="P120" s="169"/>
      <c r="Q120" s="208"/>
      <c r="R120" s="166" t="s">
        <v>15374</v>
      </c>
      <c r="S120" s="165" t="e">
        <v>#REF!</v>
      </c>
      <c r="T120" s="165" t="e">
        <v>#REF!</v>
      </c>
      <c r="U120" s="185"/>
      <c r="V120" s="209">
        <v>109</v>
      </c>
      <c r="X120" s="210">
        <f>IF(AND(C120="Smelter not listed",OR(LEN(D120)=0,LEN(E120)=0)),1,0)</f>
        <v>0</v>
      </c>
      <c r="AB120" s="211" t="str">
        <f>B120&amp;C120</f>
        <v>GoldGold Corporation - The Perth Mint</v>
      </c>
    </row>
    <row r="121" spans="1:28" s="210" customFormat="1" ht="21" customHeight="1">
      <c r="A121" s="165" t="s">
        <v>754</v>
      </c>
      <c r="B121" s="166" t="s">
        <v>1088</v>
      </c>
      <c r="C121" s="170" t="s">
        <v>47</v>
      </c>
      <c r="D121" s="213"/>
      <c r="E121" s="166" t="s">
        <v>1054</v>
      </c>
      <c r="F121" s="166" t="s">
        <v>754</v>
      </c>
      <c r="G121" s="166" t="s">
        <v>12764</v>
      </c>
      <c r="H121" s="167">
        <v>0</v>
      </c>
      <c r="I121" s="168" t="s">
        <v>1685</v>
      </c>
      <c r="J121" s="168" t="s">
        <v>1689</v>
      </c>
      <c r="K121" s="207"/>
      <c r="L121" s="207"/>
      <c r="M121" s="207"/>
      <c r="N121" s="207"/>
      <c r="O121" s="207"/>
      <c r="P121" s="169"/>
      <c r="Q121" s="208"/>
      <c r="R121" s="166" t="s">
        <v>2422</v>
      </c>
      <c r="S121" s="165" t="e">
        <v>#REF!</v>
      </c>
      <c r="T121" s="165" t="e">
        <v>#REF!</v>
      </c>
      <c r="U121" s="185"/>
      <c r="V121" s="209">
        <v>552</v>
      </c>
      <c r="X121" s="210">
        <f>IF(AND(C121="Smelter not listed",OR(LEN(D121)=0,LEN(E121)=0)),1,0)</f>
        <v>0</v>
      </c>
      <c r="AB121" s="211" t="str">
        <f>B121&amp;C121</f>
        <v>TinWhite Solder Metalurgia e Mineração Ltda.</v>
      </c>
    </row>
    <row r="122" spans="1:28" s="210" customFormat="1" ht="21" customHeight="1">
      <c r="A122" s="165" t="s">
        <v>765</v>
      </c>
      <c r="B122" s="166" t="s">
        <v>1090</v>
      </c>
      <c r="C122" s="170" t="s">
        <v>2428</v>
      </c>
      <c r="D122" s="213"/>
      <c r="E122" s="166" t="s">
        <v>1052</v>
      </c>
      <c r="F122" s="166" t="s">
        <v>765</v>
      </c>
      <c r="G122" s="166" t="s">
        <v>12764</v>
      </c>
      <c r="H122" s="167">
        <v>0</v>
      </c>
      <c r="I122" s="168" t="s">
        <v>1741</v>
      </c>
      <c r="J122" s="168" t="s">
        <v>2693</v>
      </c>
      <c r="K122" s="207"/>
      <c r="L122" s="207"/>
      <c r="M122" s="207"/>
      <c r="N122" s="207"/>
      <c r="O122" s="207"/>
      <c r="P122" s="169"/>
      <c r="Q122" s="208"/>
      <c r="R122" s="166" t="s">
        <v>2428</v>
      </c>
      <c r="S122" s="165" t="e">
        <v>#REF!</v>
      </c>
      <c r="T122" s="165" t="e">
        <v>#REF!</v>
      </c>
      <c r="U122" s="185"/>
      <c r="V122" s="209">
        <v>646</v>
      </c>
      <c r="X122" s="210">
        <f>IF(AND(C122="Smelter not listed",OR(LEN(D122)=0,LEN(E122)=0)),1,0)</f>
        <v>0</v>
      </c>
      <c r="AB122" s="211" t="str">
        <f>B122&amp;C122</f>
        <v>TungstenWolfram Bergbau und Hutten AG</v>
      </c>
    </row>
    <row r="123" spans="1:28" s="210" customFormat="1" ht="21" customHeight="1">
      <c r="A123" s="165" t="s">
        <v>766</v>
      </c>
      <c r="B123" s="166" t="s">
        <v>1090</v>
      </c>
      <c r="C123" s="170" t="s">
        <v>1336</v>
      </c>
      <c r="D123" s="213"/>
      <c r="E123" s="166" t="s">
        <v>1058</v>
      </c>
      <c r="F123" s="166" t="s">
        <v>766</v>
      </c>
      <c r="G123" s="166" t="s">
        <v>12764</v>
      </c>
      <c r="H123" s="167">
        <v>0</v>
      </c>
      <c r="I123" s="168" t="s">
        <v>1744</v>
      </c>
      <c r="J123" s="168" t="s">
        <v>13116</v>
      </c>
      <c r="K123" s="207"/>
      <c r="L123" s="207"/>
      <c r="M123" s="207"/>
      <c r="N123" s="207"/>
      <c r="O123" s="207"/>
      <c r="P123" s="169"/>
      <c r="Q123" s="208"/>
      <c r="R123" s="166" t="s">
        <v>1336</v>
      </c>
      <c r="S123" s="165" t="e">
        <v>#REF!</v>
      </c>
      <c r="T123" s="165" t="e">
        <v>#REF!</v>
      </c>
      <c r="U123" s="185"/>
      <c r="V123" s="209">
        <v>650</v>
      </c>
      <c r="X123" s="210">
        <f>IF(AND(C123="Smelter not listed",OR(LEN(D123)=0,LEN(E123)=0)),1,0)</f>
        <v>0</v>
      </c>
      <c r="AB123" s="211" t="str">
        <f>B123&amp;C123</f>
        <v>TungstenXiamen Tungsten Co., Ltd.</v>
      </c>
    </row>
    <row r="124" spans="1:28" s="210" customFormat="1" ht="21" customHeight="1">
      <c r="A124" s="165" t="s">
        <v>714</v>
      </c>
      <c r="B124" s="166" t="s">
        <v>1087</v>
      </c>
      <c r="C124" s="170" t="s">
        <v>12466</v>
      </c>
      <c r="D124" s="213"/>
      <c r="E124" s="166" t="s">
        <v>1066</v>
      </c>
      <c r="F124" s="166" t="s">
        <v>714</v>
      </c>
      <c r="G124" s="166" t="s">
        <v>12764</v>
      </c>
      <c r="H124" s="167">
        <v>0</v>
      </c>
      <c r="I124" s="168" t="s">
        <v>12477</v>
      </c>
      <c r="J124" s="168" t="s">
        <v>6453</v>
      </c>
      <c r="K124" s="207"/>
      <c r="L124" s="207"/>
      <c r="M124" s="207"/>
      <c r="N124" s="207"/>
      <c r="O124" s="207"/>
      <c r="P124" s="169"/>
      <c r="Q124" s="208"/>
      <c r="R124" s="166" t="s">
        <v>12466</v>
      </c>
      <c r="S124" s="165" t="e">
        <v>#REF!</v>
      </c>
      <c r="T124" s="165" t="e">
        <v>#REF!</v>
      </c>
      <c r="U124" s="185"/>
      <c r="V124" s="209">
        <v>328</v>
      </c>
      <c r="X124" s="210">
        <f>IF(AND(C124="Smelter not listed",OR(LEN(D124)=0,LEN(E124)=0)),1,0)</f>
        <v>0</v>
      </c>
      <c r="AB124" s="211" t="str">
        <f>B124&amp;C124</f>
        <v>GoldYamakin Co., Ltd.</v>
      </c>
    </row>
    <row r="125" spans="1:28" s="210" customFormat="1" ht="21" customHeight="1">
      <c r="A125" s="165" t="s">
        <v>715</v>
      </c>
      <c r="B125" s="166" t="s">
        <v>1087</v>
      </c>
      <c r="C125" s="170" t="s">
        <v>2072</v>
      </c>
      <c r="D125" s="213"/>
      <c r="E125" s="166" t="s">
        <v>1066</v>
      </c>
      <c r="F125" s="166" t="s">
        <v>715</v>
      </c>
      <c r="G125" s="166" t="s">
        <v>12764</v>
      </c>
      <c r="H125" s="167">
        <v>0</v>
      </c>
      <c r="I125" s="168" t="s">
        <v>1619</v>
      </c>
      <c r="J125" s="168" t="s">
        <v>1601</v>
      </c>
      <c r="K125" s="207"/>
      <c r="L125" s="207"/>
      <c r="M125" s="207"/>
      <c r="N125" s="207"/>
      <c r="O125" s="207"/>
      <c r="P125" s="169"/>
      <c r="Q125" s="208"/>
      <c r="R125" s="166" t="s">
        <v>2072</v>
      </c>
      <c r="S125" s="165" t="e">
        <v>#REF!</v>
      </c>
      <c r="T125" s="165" t="e">
        <v>#REF!</v>
      </c>
      <c r="U125" s="185"/>
      <c r="V125" s="209">
        <v>333</v>
      </c>
      <c r="X125" s="210">
        <f>IF(AND(C125="Smelter not listed",OR(LEN(D125)=0,LEN(E125)=0)),1,0)</f>
        <v>0</v>
      </c>
      <c r="AB125" s="211" t="str">
        <f>B125&amp;C125</f>
        <v>GoldYokohama Metal Co., Ltd.</v>
      </c>
    </row>
    <row r="126" spans="1:28" s="210" customFormat="1" ht="21" customHeight="1">
      <c r="A126" s="165" t="s">
        <v>756</v>
      </c>
      <c r="B126" s="166" t="s">
        <v>1088</v>
      </c>
      <c r="C126" s="170" t="s">
        <v>2139</v>
      </c>
      <c r="D126" s="213"/>
      <c r="E126" s="166" t="s">
        <v>1058</v>
      </c>
      <c r="F126" s="166" t="s">
        <v>756</v>
      </c>
      <c r="G126" s="166" t="s">
        <v>12764</v>
      </c>
      <c r="H126" s="167">
        <v>0</v>
      </c>
      <c r="I126" s="168" t="s">
        <v>2336</v>
      </c>
      <c r="J126" s="168" t="s">
        <v>13126</v>
      </c>
      <c r="K126" s="207"/>
      <c r="L126" s="207"/>
      <c r="M126" s="207"/>
      <c r="N126" s="207"/>
      <c r="O126" s="207"/>
      <c r="P126" s="169"/>
      <c r="Q126" s="208"/>
      <c r="R126" s="166" t="s">
        <v>14867</v>
      </c>
      <c r="S126" s="165" t="e">
        <v>#REF!</v>
      </c>
      <c r="T126" s="165" t="e">
        <v>#REF!</v>
      </c>
      <c r="U126" s="185"/>
      <c r="V126" s="209">
        <v>538</v>
      </c>
      <c r="X126" s="210">
        <f>IF(AND(C126="Smelter not listed",OR(LEN(D126)=0,LEN(E126)=0)),1,0)</f>
        <v>0</v>
      </c>
      <c r="AB126" s="211" t="str">
        <f>B126&amp;C126</f>
        <v>TinSmelting Branch of Yunnan Tin Company Ltd</v>
      </c>
    </row>
    <row r="127" spans="1:28" s="210" customFormat="1" ht="21" customHeight="1">
      <c r="A127" s="165" t="s">
        <v>717</v>
      </c>
      <c r="B127" s="166" t="s">
        <v>1087</v>
      </c>
      <c r="C127" s="170" t="s">
        <v>1279</v>
      </c>
      <c r="D127" s="213"/>
      <c r="E127" s="166" t="s">
        <v>1058</v>
      </c>
      <c r="F127" s="166" t="s">
        <v>717</v>
      </c>
      <c r="G127" s="166" t="s">
        <v>12764</v>
      </c>
      <c r="H127" s="167">
        <v>0</v>
      </c>
      <c r="I127" s="168" t="s">
        <v>1620</v>
      </c>
      <c r="J127" s="168" t="s">
        <v>13119</v>
      </c>
      <c r="K127" s="207"/>
      <c r="L127" s="207"/>
      <c r="M127" s="207"/>
      <c r="N127" s="207"/>
      <c r="O127" s="207"/>
      <c r="P127" s="169"/>
      <c r="Q127" s="208"/>
      <c r="R127" s="166" t="s">
        <v>1279</v>
      </c>
      <c r="S127" s="165" t="e">
        <v>#REF!</v>
      </c>
      <c r="T127" s="165" t="e">
        <v>#REF!</v>
      </c>
      <c r="U127" s="185"/>
      <c r="V127" s="209">
        <v>344</v>
      </c>
      <c r="X127" s="210">
        <f>IF(AND(C127="Smelter not listed",OR(LEN(D127)=0,LEN(E127)=0)),1,0)</f>
        <v>0</v>
      </c>
      <c r="AB127" s="211" t="str">
        <f>B127&amp;C127</f>
        <v>GoldZhongyuan Gold Smelter of Zhongjin Gold Corporation</v>
      </c>
    </row>
    <row r="128" spans="1:28" s="210" customFormat="1" ht="21" customHeight="1">
      <c r="A128" s="165" t="s">
        <v>2214</v>
      </c>
      <c r="B128" s="166" t="s">
        <v>1087</v>
      </c>
      <c r="C128" s="170" t="s">
        <v>2213</v>
      </c>
      <c r="D128" s="213"/>
      <c r="E128" s="166" t="s">
        <v>12996</v>
      </c>
      <c r="F128" s="166" t="s">
        <v>2214</v>
      </c>
      <c r="G128" s="166" t="s">
        <v>12764</v>
      </c>
      <c r="H128" s="167">
        <v>0</v>
      </c>
      <c r="I128" s="168" t="s">
        <v>2215</v>
      </c>
      <c r="J128" s="168" t="s">
        <v>4026</v>
      </c>
      <c r="K128" s="207"/>
      <c r="L128" s="207"/>
      <c r="M128" s="207"/>
      <c r="N128" s="207"/>
      <c r="O128" s="207"/>
      <c r="P128" s="169"/>
      <c r="Q128" s="208"/>
      <c r="R128" s="166" t="s">
        <v>2213</v>
      </c>
      <c r="S128" s="165" t="e">
        <v>#REF!</v>
      </c>
      <c r="T128" s="165" t="e">
        <v>#REF!</v>
      </c>
      <c r="U128" s="185"/>
      <c r="V128" s="209">
        <v>250</v>
      </c>
      <c r="X128" s="210">
        <f>IF(AND(C128="Smelter not listed",OR(LEN(D128)=0,LEN(E128)=0)),1,0)</f>
        <v>0</v>
      </c>
      <c r="AB128" s="211" t="str">
        <f>B128&amp;C128</f>
        <v>GoldSAFINA A.S.</v>
      </c>
    </row>
    <row r="129" spans="1:28" s="210" customFormat="1" ht="21" customHeight="1">
      <c r="A129" s="165" t="s">
        <v>132</v>
      </c>
      <c r="B129" s="166" t="s">
        <v>1090</v>
      </c>
      <c r="C129" s="170" t="s">
        <v>141</v>
      </c>
      <c r="D129" s="213"/>
      <c r="E129" s="166" t="s">
        <v>1058</v>
      </c>
      <c r="F129" s="166" t="s">
        <v>132</v>
      </c>
      <c r="G129" s="166" t="s">
        <v>12764</v>
      </c>
      <c r="H129" s="167">
        <v>0</v>
      </c>
      <c r="I129" s="168" t="s">
        <v>1692</v>
      </c>
      <c r="J129" s="168" t="s">
        <v>13117</v>
      </c>
      <c r="K129" s="207"/>
      <c r="L129" s="207"/>
      <c r="M129" s="207"/>
      <c r="N129" s="207"/>
      <c r="O129" s="207"/>
      <c r="P129" s="169"/>
      <c r="Q129" s="208"/>
      <c r="R129" s="166" t="s">
        <v>141</v>
      </c>
      <c r="S129" s="165" t="e">
        <v>#REF!</v>
      </c>
      <c r="T129" s="165" t="e">
        <v>#REF!</v>
      </c>
      <c r="U129" s="185"/>
      <c r="V129" s="209">
        <v>592</v>
      </c>
      <c r="X129" s="210">
        <f>IF(AND(C129="Smelter not listed",OR(LEN(D129)=0,LEN(E129)=0)),1,0)</f>
        <v>0</v>
      </c>
      <c r="AB129" s="211" t="str">
        <f>B129&amp;C129</f>
        <v>TungstenGanzhou Jiangwu Ferrotungsten Co., Ltd.</v>
      </c>
    </row>
    <row r="130" spans="1:28" s="210" customFormat="1" ht="21" customHeight="1">
      <c r="A130" s="165" t="s">
        <v>133</v>
      </c>
      <c r="B130" s="166" t="s">
        <v>1090</v>
      </c>
      <c r="C130" s="170" t="s">
        <v>142</v>
      </c>
      <c r="D130" s="213"/>
      <c r="E130" s="166" t="s">
        <v>1058</v>
      </c>
      <c r="F130" s="166" t="s">
        <v>133</v>
      </c>
      <c r="G130" s="166" t="s">
        <v>12764</v>
      </c>
      <c r="H130" s="167">
        <v>0</v>
      </c>
      <c r="I130" s="168" t="s">
        <v>1692</v>
      </c>
      <c r="J130" s="168" t="s">
        <v>13117</v>
      </c>
      <c r="K130" s="207"/>
      <c r="L130" s="207"/>
      <c r="M130" s="207"/>
      <c r="N130" s="207"/>
      <c r="O130" s="207"/>
      <c r="P130" s="169"/>
      <c r="Q130" s="208"/>
      <c r="R130" s="166" t="s">
        <v>142</v>
      </c>
      <c r="S130" s="165" t="e">
        <v>#REF!</v>
      </c>
      <c r="T130" s="165" t="e">
        <v>#REF!</v>
      </c>
      <c r="U130" s="185"/>
      <c r="V130" s="209">
        <v>613</v>
      </c>
      <c r="X130" s="210">
        <f>IF(AND(C130="Smelter not listed",OR(LEN(D130)=0,LEN(E130)=0)),1,0)</f>
        <v>0</v>
      </c>
      <c r="AB130" s="211" t="str">
        <f>B130&amp;C130</f>
        <v>TungstenJiangxi Yaosheng Tungsten Co., Ltd.</v>
      </c>
    </row>
    <row r="131" spans="1:28" s="210" customFormat="1" ht="21" customHeight="1">
      <c r="A131" s="165" t="s">
        <v>134</v>
      </c>
      <c r="B131" s="166" t="s">
        <v>1090</v>
      </c>
      <c r="C131" s="170" t="s">
        <v>143</v>
      </c>
      <c r="D131" s="213"/>
      <c r="E131" s="166" t="s">
        <v>1058</v>
      </c>
      <c r="F131" s="166" t="s">
        <v>134</v>
      </c>
      <c r="G131" s="166" t="s">
        <v>12764</v>
      </c>
      <c r="H131" s="167">
        <v>0</v>
      </c>
      <c r="I131" s="168" t="s">
        <v>1692</v>
      </c>
      <c r="J131" s="168" t="s">
        <v>13117</v>
      </c>
      <c r="K131" s="207"/>
      <c r="L131" s="207"/>
      <c r="M131" s="207"/>
      <c r="N131" s="207"/>
      <c r="O131" s="207"/>
      <c r="P131" s="169"/>
      <c r="Q131" s="208"/>
      <c r="R131" s="166" t="s">
        <v>143</v>
      </c>
      <c r="S131" s="165" t="e">
        <v>#REF!</v>
      </c>
      <c r="T131" s="165" t="e">
        <v>#REF!</v>
      </c>
      <c r="U131" s="185"/>
      <c r="V131" s="209">
        <v>612</v>
      </c>
      <c r="X131" s="210">
        <f>IF(AND(C131="Smelter not listed",OR(LEN(D131)=0,LEN(E131)=0)),1,0)</f>
        <v>0</v>
      </c>
      <c r="AB131" s="211" t="str">
        <f>B131&amp;C131</f>
        <v>TungstenJiangxi Xinsheng Tungsten Industry Co., Ltd.</v>
      </c>
    </row>
    <row r="132" spans="1:28" s="210" customFormat="1" ht="21" customHeight="1">
      <c r="A132" s="165" t="s">
        <v>15919</v>
      </c>
      <c r="B132" s="166" t="s">
        <v>1090</v>
      </c>
      <c r="C132" s="170" t="s">
        <v>1760</v>
      </c>
      <c r="D132" s="213" t="s">
        <v>15920</v>
      </c>
      <c r="E132" s="166" t="s">
        <v>1058</v>
      </c>
      <c r="F132" s="166" t="s">
        <v>15919</v>
      </c>
      <c r="G132" s="166" t="s">
        <v>12764</v>
      </c>
      <c r="H132" s="167" t="s">
        <v>15882</v>
      </c>
      <c r="I132" s="168" t="s">
        <v>15882</v>
      </c>
      <c r="J132" s="168" t="s">
        <v>15882</v>
      </c>
      <c r="K132" s="207"/>
      <c r="L132" s="207"/>
      <c r="M132" s="207"/>
      <c r="N132" s="207"/>
      <c r="O132" s="207"/>
      <c r="P132" s="169"/>
      <c r="Q132" s="208"/>
      <c r="R132" s="166" t="s">
        <v>15882</v>
      </c>
      <c r="S132" s="165" t="e">
        <v>#REF!</v>
      </c>
      <c r="T132" s="165" t="s">
        <v>15882</v>
      </c>
      <c r="U132" s="185"/>
      <c r="V132" s="209" t="e">
        <v>#N/A</v>
      </c>
      <c r="X132" s="210">
        <f>IF(AND(C132="Smelter not listed",OR(LEN(D132)=0,LEN(E132)=0)),1,0)</f>
        <v>0</v>
      </c>
      <c r="AB132" s="211" t="str">
        <f>B132&amp;C132</f>
        <v>TungstenSmelter not listed</v>
      </c>
    </row>
    <row r="133" spans="1:28" s="210" customFormat="1" ht="21" customHeight="1">
      <c r="A133" s="165" t="s">
        <v>135</v>
      </c>
      <c r="B133" s="166" t="s">
        <v>1090</v>
      </c>
      <c r="C133" s="170" t="s">
        <v>144</v>
      </c>
      <c r="D133" s="213"/>
      <c r="E133" s="166" t="s">
        <v>1058</v>
      </c>
      <c r="F133" s="166" t="s">
        <v>135</v>
      </c>
      <c r="G133" s="166" t="s">
        <v>12764</v>
      </c>
      <c r="H133" s="167">
        <v>0</v>
      </c>
      <c r="I133" s="168" t="s">
        <v>15211</v>
      </c>
      <c r="J133" s="168" t="s">
        <v>13126</v>
      </c>
      <c r="K133" s="207"/>
      <c r="L133" s="207"/>
      <c r="M133" s="207"/>
      <c r="N133" s="207"/>
      <c r="O133" s="207"/>
      <c r="P133" s="169"/>
      <c r="Q133" s="208"/>
      <c r="R133" s="166" t="s">
        <v>144</v>
      </c>
      <c r="S133" s="165" t="e">
        <v>#REF!</v>
      </c>
      <c r="T133" s="165" t="e">
        <v>#REF!</v>
      </c>
      <c r="U133" s="185"/>
      <c r="V133" s="209">
        <v>623</v>
      </c>
      <c r="X133" s="210">
        <f>IF(AND(C133="Smelter not listed",OR(LEN(D133)=0,LEN(E133)=0)),1,0)</f>
        <v>0</v>
      </c>
      <c r="AB133" s="211" t="str">
        <f>B133&amp;C133</f>
        <v>TungstenMalipo Haiyu Tungsten Co., Ltd.</v>
      </c>
    </row>
    <row r="134" spans="1:28" s="210" customFormat="1" ht="21" customHeight="1">
      <c r="A134" s="165" t="s">
        <v>136</v>
      </c>
      <c r="B134" s="166" t="s">
        <v>1090</v>
      </c>
      <c r="C134" s="170" t="s">
        <v>145</v>
      </c>
      <c r="D134" s="213"/>
      <c r="E134" s="166" t="s">
        <v>1058</v>
      </c>
      <c r="F134" s="166" t="s">
        <v>136</v>
      </c>
      <c r="G134" s="166" t="s">
        <v>12764</v>
      </c>
      <c r="H134" s="167">
        <v>0</v>
      </c>
      <c r="I134" s="168" t="s">
        <v>1744</v>
      </c>
      <c r="J134" s="168" t="s">
        <v>13116</v>
      </c>
      <c r="K134" s="207"/>
      <c r="L134" s="207"/>
      <c r="M134" s="207"/>
      <c r="N134" s="207"/>
      <c r="O134" s="207"/>
      <c r="P134" s="169"/>
      <c r="Q134" s="208"/>
      <c r="R134" s="166" t="s">
        <v>145</v>
      </c>
      <c r="S134" s="165" t="e">
        <v>#REF!</v>
      </c>
      <c r="T134" s="165" t="e">
        <v>#REF!</v>
      </c>
      <c r="U134" s="185"/>
      <c r="V134" s="209">
        <v>649</v>
      </c>
      <c r="X134" s="210">
        <f>IF(AND(C134="Smelter not listed",OR(LEN(D134)=0,LEN(E134)=0)),1,0)</f>
        <v>0</v>
      </c>
      <c r="AB134" s="211" t="str">
        <f>B134&amp;C134</f>
        <v>TungstenXiamen Tungsten (H.C.) Co., Ltd.</v>
      </c>
    </row>
    <row r="135" spans="1:28" s="210" customFormat="1" ht="21" customHeight="1">
      <c r="A135" s="165" t="s">
        <v>130</v>
      </c>
      <c r="B135" s="166" t="s">
        <v>1090</v>
      </c>
      <c r="C135" s="170" t="s">
        <v>146</v>
      </c>
      <c r="D135" s="213"/>
      <c r="E135" s="166" t="s">
        <v>1058</v>
      </c>
      <c r="F135" s="166" t="s">
        <v>130</v>
      </c>
      <c r="G135" s="166" t="s">
        <v>12764</v>
      </c>
      <c r="H135" s="167">
        <v>0</v>
      </c>
      <c r="I135" s="168" t="s">
        <v>1747</v>
      </c>
      <c r="J135" s="168" t="s">
        <v>13117</v>
      </c>
      <c r="K135" s="207"/>
      <c r="L135" s="207"/>
      <c r="M135" s="207"/>
      <c r="N135" s="207"/>
      <c r="O135" s="207"/>
      <c r="P135" s="169"/>
      <c r="Q135" s="208"/>
      <c r="R135" s="166" t="s">
        <v>146</v>
      </c>
      <c r="S135" s="165" t="e">
        <v>#REF!</v>
      </c>
      <c r="T135" s="165" t="e">
        <v>#REF!</v>
      </c>
      <c r="U135" s="185"/>
      <c r="V135" s="209">
        <v>610</v>
      </c>
      <c r="X135" s="210">
        <f>IF(AND(C135="Smelter not listed",OR(LEN(D135)=0,LEN(E135)=0)),1,0)</f>
        <v>0</v>
      </c>
      <c r="AB135" s="211" t="str">
        <f>B135&amp;C135</f>
        <v>TungstenJiangxi Gan Bei Tungsten Co., Ltd.</v>
      </c>
    </row>
    <row r="136" spans="1:28" s="210" customFormat="1" ht="21" customHeight="1">
      <c r="A136" s="165" t="s">
        <v>131</v>
      </c>
      <c r="B136" s="166" t="s">
        <v>1088</v>
      </c>
      <c r="C136" s="170" t="s">
        <v>2074</v>
      </c>
      <c r="D136" s="213"/>
      <c r="E136" s="166" t="s">
        <v>1054</v>
      </c>
      <c r="F136" s="166" t="s">
        <v>131</v>
      </c>
      <c r="G136" s="166" t="s">
        <v>12764</v>
      </c>
      <c r="H136" s="167">
        <v>0</v>
      </c>
      <c r="I136" s="168" t="s">
        <v>1644</v>
      </c>
      <c r="J136" s="168" t="s">
        <v>1503</v>
      </c>
      <c r="K136" s="207"/>
      <c r="L136" s="207"/>
      <c r="M136" s="207"/>
      <c r="N136" s="207"/>
      <c r="O136" s="207"/>
      <c r="P136" s="169"/>
      <c r="Q136" s="208"/>
      <c r="R136" s="166" t="s">
        <v>2074</v>
      </c>
      <c r="S136" s="165" t="e">
        <v>#REF!</v>
      </c>
      <c r="T136" s="165" t="e">
        <v>#REF!</v>
      </c>
      <c r="U136" s="185"/>
      <c r="V136" s="209">
        <v>490</v>
      </c>
      <c r="X136" s="210">
        <f>IF(AND(C136="Smelter not listed",OR(LEN(D136)=0,LEN(E136)=0)),1,0)</f>
        <v>0</v>
      </c>
      <c r="AB136" s="211" t="str">
        <f>B136&amp;C136</f>
        <v>TinMagnu's Minerais Metais e Ligas Ltda.</v>
      </c>
    </row>
    <row r="137" spans="1:28" s="210" customFormat="1" ht="21" customHeight="1">
      <c r="A137" s="165" t="s">
        <v>381</v>
      </c>
      <c r="B137" s="166" t="s">
        <v>1089</v>
      </c>
      <c r="C137" s="170" t="s">
        <v>1</v>
      </c>
      <c r="D137" s="213"/>
      <c r="E137" s="166" t="s">
        <v>1058</v>
      </c>
      <c r="F137" s="166" t="s">
        <v>381</v>
      </c>
      <c r="G137" s="166" t="s">
        <v>12764</v>
      </c>
      <c r="H137" s="167">
        <v>0</v>
      </c>
      <c r="I137" s="168" t="s">
        <v>1663</v>
      </c>
      <c r="J137" s="168" t="s">
        <v>13121</v>
      </c>
      <c r="K137" s="207"/>
      <c r="L137" s="207"/>
      <c r="M137" s="207"/>
      <c r="N137" s="207"/>
      <c r="O137" s="207"/>
      <c r="P137" s="169"/>
      <c r="Q137" s="208"/>
      <c r="R137" s="166" t="s">
        <v>1</v>
      </c>
      <c r="S137" s="165" t="e">
        <v>#REF!</v>
      </c>
      <c r="T137" s="165" t="e">
        <v>#REF!</v>
      </c>
      <c r="U137" s="185"/>
      <c r="V137" s="209">
        <v>367</v>
      </c>
      <c r="X137" s="210">
        <f>IF(AND(C137="Smelter not listed",OR(LEN(D137)=0,LEN(E137)=0)),1,0)</f>
        <v>0</v>
      </c>
      <c r="AB137" s="211" t="str">
        <f>B137&amp;C137</f>
        <v>TantalumHengyang King Xing Lifeng New Materials Co., Ltd.</v>
      </c>
    </row>
    <row r="138" spans="1:28" s="210" customFormat="1" ht="21" customHeight="1">
      <c r="A138" s="165" t="s">
        <v>378</v>
      </c>
      <c r="B138" s="166" t="s">
        <v>1090</v>
      </c>
      <c r="C138" s="170" t="s">
        <v>377</v>
      </c>
      <c r="D138" s="213"/>
      <c r="E138" s="166" t="s">
        <v>1058</v>
      </c>
      <c r="F138" s="166" t="s">
        <v>378</v>
      </c>
      <c r="G138" s="166" t="s">
        <v>12764</v>
      </c>
      <c r="H138" s="167">
        <v>0</v>
      </c>
      <c r="I138" s="168" t="s">
        <v>1692</v>
      </c>
      <c r="J138" s="168" t="s">
        <v>13117</v>
      </c>
      <c r="K138" s="207"/>
      <c r="L138" s="207"/>
      <c r="M138" s="207"/>
      <c r="N138" s="207"/>
      <c r="O138" s="207"/>
      <c r="P138" s="169"/>
      <c r="Q138" s="208"/>
      <c r="R138" s="166" t="s">
        <v>377</v>
      </c>
      <c r="S138" s="165" t="e">
        <v>#REF!</v>
      </c>
      <c r="T138" s="165" t="e">
        <v>#REF!</v>
      </c>
      <c r="U138" s="185"/>
      <c r="V138" s="209">
        <v>593</v>
      </c>
      <c r="X138" s="210">
        <f>IF(AND(C138="Smelter not listed",OR(LEN(D138)=0,LEN(E138)=0)),1,0)</f>
        <v>0</v>
      </c>
      <c r="AB138" s="211" t="str">
        <f>B138&amp;C138</f>
        <v>TungstenGanzhou Seadragon W &amp; Mo Co., Ltd.</v>
      </c>
    </row>
    <row r="139" spans="1:28" s="210" customFormat="1" ht="21" customHeight="1">
      <c r="A139" s="165" t="s">
        <v>13351</v>
      </c>
      <c r="B139" s="166" t="s">
        <v>1090</v>
      </c>
      <c r="C139" s="170" t="s">
        <v>13337</v>
      </c>
      <c r="D139" s="213"/>
      <c r="E139" s="166" t="s">
        <v>852</v>
      </c>
      <c r="F139" s="166" t="s">
        <v>13351</v>
      </c>
      <c r="G139" s="166" t="s">
        <v>12764</v>
      </c>
      <c r="H139" s="167">
        <v>0</v>
      </c>
      <c r="I139" s="168" t="s">
        <v>13360</v>
      </c>
      <c r="J139" s="168" t="s">
        <v>1748</v>
      </c>
      <c r="K139" s="207"/>
      <c r="L139" s="207"/>
      <c r="M139" s="207"/>
      <c r="N139" s="207"/>
      <c r="O139" s="207"/>
      <c r="P139" s="169"/>
      <c r="Q139" s="208"/>
      <c r="R139" s="166" t="s">
        <v>13337</v>
      </c>
      <c r="S139" s="165" t="e">
        <v>#REF!</v>
      </c>
      <c r="T139" s="165" t="s">
        <v>15882</v>
      </c>
      <c r="U139" s="185"/>
      <c r="V139" s="209">
        <v>580</v>
      </c>
      <c r="X139" s="210">
        <f>IF(AND(C139="Smelter not listed",OR(LEN(D139)=0,LEN(E139)=0)),1,0)</f>
        <v>0</v>
      </c>
      <c r="AB139" s="211" t="str">
        <f>B139&amp;C139</f>
        <v>TungstenAsia Tungsten Products Vietnam Ltd.</v>
      </c>
    </row>
    <row r="140" spans="1:28" s="210" customFormat="1" ht="21" customHeight="1">
      <c r="A140" s="165" t="s">
        <v>1356</v>
      </c>
      <c r="B140" s="166" t="s">
        <v>1088</v>
      </c>
      <c r="C140" s="170" t="s">
        <v>1355</v>
      </c>
      <c r="D140" s="213"/>
      <c r="E140" s="166" t="s">
        <v>1063</v>
      </c>
      <c r="F140" s="166" t="s">
        <v>1356</v>
      </c>
      <c r="G140" s="166" t="s">
        <v>12764</v>
      </c>
      <c r="H140" s="167">
        <v>0</v>
      </c>
      <c r="I140" s="168" t="s">
        <v>1686</v>
      </c>
      <c r="J140" s="168" t="s">
        <v>12398</v>
      </c>
      <c r="K140" s="207"/>
      <c r="L140" s="207"/>
      <c r="M140" s="207"/>
      <c r="N140" s="207"/>
      <c r="O140" s="207"/>
      <c r="P140" s="169"/>
      <c r="Q140" s="208"/>
      <c r="R140" s="166" t="s">
        <v>1355</v>
      </c>
      <c r="S140" s="165" t="e">
        <v>#REF!</v>
      </c>
      <c r="T140" s="165" t="e">
        <v>#REF!</v>
      </c>
      <c r="U140" s="185"/>
      <c r="V140" s="209">
        <v>520</v>
      </c>
      <c r="X140" s="210">
        <f>IF(AND(C140="Smelter not listed",OR(LEN(D140)=0,LEN(E140)=0)),1,0)</f>
        <v>0</v>
      </c>
      <c r="AB140" s="211" t="str">
        <f>B140&amp;C140</f>
        <v>TinPT ATD Makmur Mandiri Jaya</v>
      </c>
    </row>
    <row r="141" spans="1:28" s="210" customFormat="1" ht="21" customHeight="1">
      <c r="A141" s="165" t="s">
        <v>1356</v>
      </c>
      <c r="B141" s="166" t="s">
        <v>1088</v>
      </c>
      <c r="C141" s="170" t="s">
        <v>1355</v>
      </c>
      <c r="D141" s="213"/>
      <c r="E141" s="166" t="s">
        <v>1063</v>
      </c>
      <c r="F141" s="166" t="s">
        <v>1356</v>
      </c>
      <c r="G141" s="166" t="s">
        <v>12764</v>
      </c>
      <c r="H141" s="167">
        <v>0</v>
      </c>
      <c r="I141" s="168" t="s">
        <v>1686</v>
      </c>
      <c r="J141" s="168" t="s">
        <v>12398</v>
      </c>
      <c r="K141" s="207"/>
      <c r="L141" s="207"/>
      <c r="M141" s="207"/>
      <c r="N141" s="207"/>
      <c r="O141" s="207"/>
      <c r="P141" s="169"/>
      <c r="Q141" s="208"/>
      <c r="R141" s="166" t="s">
        <v>1355</v>
      </c>
      <c r="S141" s="165" t="str">
        <f ca="1">IF(B141="","",IF(ISERROR(MATCH($E141,CL,0)),"Unknown",INDIRECT("'C'!$A$"&amp;MATCH($E141,CL,0)+1)))</f>
        <v>ID</v>
      </c>
      <c r="T141" s="165" t="str">
        <f ca="1">IF(B141="","",IF(ISERROR(MATCH($J141,[1]SorP!$B$1:$B$6261,0)),"",INDIRECT("'SorP'!$A$"&amp;MATCH($S141&amp;$J141,[1]SorP!C:C,0))))</f>
        <v>ID-BB</v>
      </c>
      <c r="U141" s="185"/>
      <c r="V141" s="209">
        <f>IF(C141="",NA(),IF(OR(C141="Smelter not listed",C141="Smelter not yet identified"),MATCH($B141&amp;$D141,'[1]Smelter Look-up'!$J:$J,0),MATCH($B141&amp;$C141,'[1]Smelter Look-up'!$J:$J,0)))</f>
        <v>520</v>
      </c>
      <c r="X141" s="210">
        <f>IF(AND(C141="Smelter not listed",OR(LEN(D141)=0,LEN(E141)=0)),1,0)</f>
        <v>0</v>
      </c>
      <c r="AB141" s="211" t="str">
        <f>B141&amp;C141</f>
        <v>TinPT ATD Makmur Mandiri Jaya</v>
      </c>
    </row>
    <row r="142" spans="1:28" s="210" customFormat="1" ht="21" customHeight="1">
      <c r="A142" s="165" t="s">
        <v>1349</v>
      </c>
      <c r="B142" s="166" t="s">
        <v>1089</v>
      </c>
      <c r="C142" s="170" t="s">
        <v>1348</v>
      </c>
      <c r="D142" s="213"/>
      <c r="E142" s="166" t="s">
        <v>2323</v>
      </c>
      <c r="F142" s="166" t="s">
        <v>1349</v>
      </c>
      <c r="G142" s="166" t="s">
        <v>12764</v>
      </c>
      <c r="H142" s="167">
        <v>0</v>
      </c>
      <c r="I142" s="168" t="s">
        <v>15174</v>
      </c>
      <c r="J142" s="168" t="s">
        <v>1664</v>
      </c>
      <c r="K142" s="207"/>
      <c r="L142" s="207"/>
      <c r="M142" s="207"/>
      <c r="N142" s="207"/>
      <c r="O142" s="207"/>
      <c r="P142" s="169"/>
      <c r="Q142" s="208"/>
      <c r="R142" s="166" t="s">
        <v>1348</v>
      </c>
      <c r="S142" s="165" t="e">
        <v>#REF!</v>
      </c>
      <c r="T142" s="165" t="e">
        <v>#REF!</v>
      </c>
      <c r="U142" s="185"/>
      <c r="V142" s="209">
        <v>354</v>
      </c>
      <c r="X142" s="210">
        <f>IF(AND(C142="Smelter not listed",OR(LEN(D142)=0,LEN(E142)=0)),1,0)</f>
        <v>0</v>
      </c>
      <c r="AB142" s="211" t="str">
        <f>B142&amp;C142</f>
        <v>TantalumD Block Metals, LLC</v>
      </c>
    </row>
    <row r="143" spans="1:28" s="210" customFormat="1" ht="21" customHeight="1">
      <c r="A143" s="165" t="s">
        <v>1350</v>
      </c>
      <c r="B143" s="166" t="s">
        <v>1089</v>
      </c>
      <c r="C143" s="170" t="s">
        <v>2075</v>
      </c>
      <c r="D143" s="213"/>
      <c r="E143" s="166" t="s">
        <v>1058</v>
      </c>
      <c r="F143" s="166" t="s">
        <v>1350</v>
      </c>
      <c r="G143" s="166" t="s">
        <v>12764</v>
      </c>
      <c r="H143" s="167">
        <v>0</v>
      </c>
      <c r="I143" s="168" t="s">
        <v>1655</v>
      </c>
      <c r="J143" s="168" t="s">
        <v>13121</v>
      </c>
      <c r="K143" s="207"/>
      <c r="L143" s="207"/>
      <c r="M143" s="207"/>
      <c r="N143" s="207"/>
      <c r="O143" s="207"/>
      <c r="P143" s="169"/>
      <c r="Q143" s="208"/>
      <c r="R143" s="166" t="s">
        <v>2075</v>
      </c>
      <c r="S143" s="165" t="e">
        <v>#REF!</v>
      </c>
      <c r="T143" s="165" t="e">
        <v>#REF!</v>
      </c>
      <c r="U143" s="185"/>
      <c r="V143" s="209">
        <v>357</v>
      </c>
      <c r="X143" s="210">
        <f>IF(AND(C143="Smelter not listed",OR(LEN(D143)=0,LEN(E143)=0)),1,0)</f>
        <v>0</v>
      </c>
      <c r="AB143" s="211" t="str">
        <f>B143&amp;C143</f>
        <v>TantalumFIR Metals &amp; Resource Ltd.</v>
      </c>
    </row>
    <row r="144" spans="1:28" s="210" customFormat="1" ht="21" customHeight="1">
      <c r="A144" s="165" t="s">
        <v>1352</v>
      </c>
      <c r="B144" s="166" t="s">
        <v>1089</v>
      </c>
      <c r="C144" s="170" t="s">
        <v>2076</v>
      </c>
      <c r="D144" s="213"/>
      <c r="E144" s="166" t="s">
        <v>1058</v>
      </c>
      <c r="F144" s="166" t="s">
        <v>1352</v>
      </c>
      <c r="G144" s="166" t="s">
        <v>12764</v>
      </c>
      <c r="H144" s="167">
        <v>0</v>
      </c>
      <c r="I144" s="168" t="s">
        <v>1643</v>
      </c>
      <c r="J144" s="168" t="s">
        <v>13117</v>
      </c>
      <c r="K144" s="207"/>
      <c r="L144" s="207"/>
      <c r="M144" s="207"/>
      <c r="N144" s="207"/>
      <c r="O144" s="207"/>
      <c r="P144" s="169"/>
      <c r="Q144" s="208"/>
      <c r="R144" s="166" t="s">
        <v>2076</v>
      </c>
      <c r="S144" s="165" t="e">
        <v>#REF!</v>
      </c>
      <c r="T144" s="165" t="e">
        <v>#REF!</v>
      </c>
      <c r="U144" s="185"/>
      <c r="V144" s="209">
        <v>375</v>
      </c>
      <c r="X144" s="210">
        <f>IF(AND(C144="Smelter not listed",OR(LEN(D144)=0,LEN(E144)=0)),1,0)</f>
        <v>0</v>
      </c>
      <c r="AB144" s="211" t="str">
        <f>B144&amp;C144</f>
        <v>TantalumJiujiang Zhongao Tantalum &amp; Niobium Co., Ltd.</v>
      </c>
    </row>
    <row r="145" spans="1:30" s="210" customFormat="1" ht="21" customHeight="1">
      <c r="A145" s="165" t="s">
        <v>15443</v>
      </c>
      <c r="B145" s="166" t="s">
        <v>1089</v>
      </c>
      <c r="C145" s="170" t="s">
        <v>15442</v>
      </c>
      <c r="D145" s="213"/>
      <c r="E145" s="166" t="s">
        <v>1058</v>
      </c>
      <c r="F145" s="166" t="s">
        <v>15443</v>
      </c>
      <c r="G145" s="166" t="s">
        <v>12764</v>
      </c>
      <c r="H145" s="167">
        <v>0</v>
      </c>
      <c r="I145" s="168" t="s">
        <v>15444</v>
      </c>
      <c r="J145" s="168" t="s">
        <v>13122</v>
      </c>
      <c r="K145" s="207"/>
      <c r="L145" s="207"/>
      <c r="M145" s="207"/>
      <c r="N145" s="207"/>
      <c r="O145" s="207"/>
      <c r="P145" s="169"/>
      <c r="Q145" s="208"/>
      <c r="R145" s="166" t="s">
        <v>15442</v>
      </c>
      <c r="S145" s="165" t="e">
        <v>#REF!</v>
      </c>
      <c r="T145" s="165" t="e">
        <v>#REF!</v>
      </c>
      <c r="U145" s="185"/>
      <c r="V145" s="209">
        <v>411</v>
      </c>
      <c r="X145" s="210">
        <f>IF(AND(C145="Smelter not listed",OR(LEN(D145)=0,LEN(E145)=0)),1,0)</f>
        <v>0</v>
      </c>
      <c r="AB145" s="211" t="str">
        <f>B145&amp;C145</f>
        <v>TantalumXinXing HaoRong Electronic Material Co., Ltd.</v>
      </c>
    </row>
    <row r="146" spans="1:30" s="210" customFormat="1" ht="21" customHeight="1">
      <c r="A146" s="165" t="s">
        <v>15925</v>
      </c>
      <c r="B146" s="166" t="s">
        <v>15926</v>
      </c>
      <c r="C146" s="170" t="s">
        <v>15927</v>
      </c>
      <c r="D146" s="213"/>
      <c r="E146" s="166" t="s">
        <v>1058</v>
      </c>
      <c r="F146" s="166" t="s">
        <v>15925</v>
      </c>
      <c r="G146" s="166" t="s">
        <v>12764</v>
      </c>
      <c r="H146" s="167">
        <v>0</v>
      </c>
      <c r="I146" s="168" t="s">
        <v>15928</v>
      </c>
      <c r="J146" s="168" t="s">
        <v>13128</v>
      </c>
      <c r="K146" s="207"/>
      <c r="L146" s="207"/>
      <c r="M146" s="207"/>
      <c r="N146" s="207"/>
      <c r="O146" s="207"/>
      <c r="P146" s="169"/>
      <c r="Q146" s="208"/>
      <c r="R146" s="166" t="s">
        <v>15927</v>
      </c>
      <c r="S146" s="165" t="e">
        <v>#REF!</v>
      </c>
      <c r="T146" s="165" t="e">
        <v>#REF!</v>
      </c>
      <c r="U146" s="185"/>
      <c r="V146" s="209">
        <v>93</v>
      </c>
      <c r="X146" s="210">
        <f>IF(AND(C146="Smelter not listed",OR(LEN(D146)=0,LEN(E146)=0)),1,0)</f>
        <v>0</v>
      </c>
      <c r="AB146" s="211" t="str">
        <f>IF(C146="","",B146)</f>
        <v>Cobalt</v>
      </c>
      <c r="AC146" s="210" t="str">
        <f>B146</f>
        <v>Cobalt</v>
      </c>
      <c r="AD146" s="210" t="str">
        <f>IF(C146="Smelter not listed",D146,C146)</f>
        <v>Lanzhou Jinchuan Advanced Materials Technology Co., Ltd.</v>
      </c>
    </row>
    <row r="147" spans="1:30" s="210" customFormat="1" ht="21" customHeight="1">
      <c r="A147" s="165" t="s">
        <v>15929</v>
      </c>
      <c r="B147" s="166" t="s">
        <v>15926</v>
      </c>
      <c r="C147" s="170" t="s">
        <v>15930</v>
      </c>
      <c r="D147" s="213"/>
      <c r="E147" s="166" t="s">
        <v>1058</v>
      </c>
      <c r="F147" s="166" t="s">
        <v>15929</v>
      </c>
      <c r="G147" s="166" t="s">
        <v>12764</v>
      </c>
      <c r="H147" s="167">
        <v>0</v>
      </c>
      <c r="I147" s="168" t="s">
        <v>15931</v>
      </c>
      <c r="J147" s="168" t="s">
        <v>13114</v>
      </c>
      <c r="K147" s="207"/>
      <c r="L147" s="207"/>
      <c r="M147" s="207"/>
      <c r="N147" s="207"/>
      <c r="O147" s="207"/>
      <c r="P147" s="169"/>
      <c r="Q147" s="208"/>
      <c r="R147" s="166" t="s">
        <v>15930</v>
      </c>
      <c r="S147" s="165" t="e">
        <v>#REF!</v>
      </c>
      <c r="T147" s="165" t="e">
        <v>#REF!</v>
      </c>
      <c r="U147" s="185"/>
      <c r="V147" s="209">
        <v>174</v>
      </c>
      <c r="X147" s="210">
        <f>IF(AND(C147="Smelter not listed",OR(LEN(D147)=0,LEN(E147)=0)),1,0)</f>
        <v>0</v>
      </c>
      <c r="AB147" s="211" t="str">
        <f>IF(C147="","",B147)</f>
        <v>Cobalt</v>
      </c>
      <c r="AC147" s="210" t="str">
        <f>B147</f>
        <v>Cobalt</v>
      </c>
      <c r="AD147" s="210" t="str">
        <f>IF(C147="Smelter not listed",D147,C147)</f>
        <v>Zhejiang Huayou Cobalt Company Limited</v>
      </c>
    </row>
    <row r="148" spans="1:30" s="210" customFormat="1" ht="21" customHeight="1">
      <c r="A148" s="165" t="s">
        <v>15932</v>
      </c>
      <c r="B148" s="166" t="s">
        <v>15926</v>
      </c>
      <c r="C148" s="170" t="s">
        <v>15933</v>
      </c>
      <c r="D148" s="213"/>
      <c r="E148" s="166" t="s">
        <v>12539</v>
      </c>
      <c r="F148" s="166" t="s">
        <v>15932</v>
      </c>
      <c r="G148" s="166" t="s">
        <v>12764</v>
      </c>
      <c r="H148" s="167">
        <v>0</v>
      </c>
      <c r="I148" s="168" t="s">
        <v>15934</v>
      </c>
      <c r="J148" s="168" t="s">
        <v>4667</v>
      </c>
      <c r="K148" s="207"/>
      <c r="L148" s="207"/>
      <c r="M148" s="207"/>
      <c r="N148" s="207"/>
      <c r="O148" s="207"/>
      <c r="P148" s="169"/>
      <c r="Q148" s="208"/>
      <c r="R148" s="166" t="s">
        <v>15933</v>
      </c>
      <c r="S148" s="165" t="e">
        <v>#REF!</v>
      </c>
      <c r="T148" s="165" t="e">
        <v>#REF!</v>
      </c>
      <c r="U148" s="185"/>
      <c r="V148" s="209">
        <v>156</v>
      </c>
      <c r="X148" s="210">
        <f>IF(AND(C148="Smelter not listed",OR(LEN(D148)=0,LEN(E148)=0)),1,0)</f>
        <v>0</v>
      </c>
      <c r="AB148" s="211" t="str">
        <f>IF(C148="","",B148)</f>
        <v>Cobalt</v>
      </c>
      <c r="AC148" s="210" t="str">
        <f>B148</f>
        <v>Cobalt</v>
      </c>
      <c r="AD148" s="210" t="str">
        <f>IF(C148="Smelter not listed",D148,C148)</f>
        <v>Umicore Finland Oy</v>
      </c>
    </row>
    <row r="149" spans="1:30" s="210" customFormat="1" ht="21" customHeight="1">
      <c r="A149" s="165" t="s">
        <v>15935</v>
      </c>
      <c r="B149" s="166" t="s">
        <v>15926</v>
      </c>
      <c r="C149" s="170" t="s">
        <v>15936</v>
      </c>
      <c r="D149" s="213" t="s">
        <v>15936</v>
      </c>
      <c r="E149" s="166" t="s">
        <v>12598</v>
      </c>
      <c r="F149" s="166" t="s">
        <v>15935</v>
      </c>
      <c r="G149" s="166" t="s">
        <v>12764</v>
      </c>
      <c r="H149" s="167">
        <v>0</v>
      </c>
      <c r="I149" s="168" t="s">
        <v>7749</v>
      </c>
      <c r="J149" s="168" t="s">
        <v>7749</v>
      </c>
      <c r="K149" s="207"/>
      <c r="L149" s="207"/>
      <c r="M149" s="207"/>
      <c r="N149" s="207"/>
      <c r="O149" s="207"/>
      <c r="P149" s="169"/>
      <c r="Q149" s="208"/>
      <c r="R149" s="166" t="s">
        <v>15936</v>
      </c>
      <c r="S149" s="165" t="e">
        <v>#REF!</v>
      </c>
      <c r="T149" s="165" t="e">
        <v>#REF!</v>
      </c>
      <c r="U149" s="185"/>
      <c r="V149" s="209">
        <v>24</v>
      </c>
      <c r="X149" s="210">
        <f>IF(AND(C149="Smelter not listed",OR(LEN(D149)=0,LEN(E149)=0)),1,0)</f>
        <v>0</v>
      </c>
      <c r="AB149" s="211" t="str">
        <f>IF(C149="","",B149)</f>
        <v>Cobalt</v>
      </c>
      <c r="AC149" s="210" t="str">
        <f>B149</f>
        <v>Cobalt</v>
      </c>
      <c r="AD149" s="210" t="str">
        <f>IF(C149="Smelter not listed",D149,C149)</f>
        <v>Dynatec Madagascar Company</v>
      </c>
    </row>
    <row r="150" spans="1:30" s="210" customFormat="1" ht="21" customHeight="1">
      <c r="A150" s="165" t="s">
        <v>15937</v>
      </c>
      <c r="B150" s="166" t="s">
        <v>15926</v>
      </c>
      <c r="C150" s="170" t="s">
        <v>15938</v>
      </c>
      <c r="D150" s="213" t="s">
        <v>15938</v>
      </c>
      <c r="E150" s="166" t="s">
        <v>1058</v>
      </c>
      <c r="F150" s="166" t="s">
        <v>15937</v>
      </c>
      <c r="G150" s="166" t="s">
        <v>12764</v>
      </c>
      <c r="H150" s="167" t="s">
        <v>15939</v>
      </c>
      <c r="I150" s="168" t="s">
        <v>15940</v>
      </c>
      <c r="J150" s="168" t="s">
        <v>15941</v>
      </c>
      <c r="K150" s="207"/>
      <c r="L150" s="207"/>
      <c r="M150" s="207"/>
      <c r="N150" s="207"/>
      <c r="O150" s="207"/>
      <c r="P150" s="169"/>
      <c r="Q150" s="208"/>
      <c r="R150" s="166" t="s">
        <v>15942</v>
      </c>
      <c r="S150" s="165" t="e">
        <v>#REF!</v>
      </c>
      <c r="T150" s="165" t="s">
        <v>15882</v>
      </c>
      <c r="U150" s="185"/>
      <c r="V150" s="209">
        <v>137</v>
      </c>
      <c r="X150" s="210">
        <f>IF(AND(C150="Smelter not listed",OR(LEN(D150)=0,LEN(E150)=0)),1,0)</f>
        <v>0</v>
      </c>
      <c r="AB150" s="211" t="str">
        <f>IF(C150="","",B150)</f>
        <v>Cobalt</v>
      </c>
      <c r="AC150" s="210" t="str">
        <f>B150</f>
        <v>Cobalt</v>
      </c>
      <c r="AD150" s="210" t="str">
        <f>IF(C150="Smelter not listed",D150,C150)</f>
        <v>Quzhou Huayou Cobalt New Material Co., Ltd.</v>
      </c>
    </row>
    <row r="151" spans="1:30" s="210" customFormat="1" ht="21" customHeight="1">
      <c r="A151" s="165" t="s">
        <v>1344</v>
      </c>
      <c r="B151" s="166" t="s">
        <v>1087</v>
      </c>
      <c r="C151" s="170" t="s">
        <v>2077</v>
      </c>
      <c r="D151" s="213"/>
      <c r="E151" s="166" t="s">
        <v>1064</v>
      </c>
      <c r="F151" s="166" t="s">
        <v>1344</v>
      </c>
      <c r="G151" s="166" t="s">
        <v>12764</v>
      </c>
      <c r="H151" s="167">
        <v>0</v>
      </c>
      <c r="I151" s="168" t="s">
        <v>1624</v>
      </c>
      <c r="J151" s="168" t="s">
        <v>14936</v>
      </c>
      <c r="K151" s="207"/>
      <c r="L151" s="207"/>
      <c r="M151" s="207"/>
      <c r="N151" s="207"/>
      <c r="O151" s="207"/>
      <c r="P151" s="169"/>
      <c r="Q151" s="208"/>
      <c r="R151" s="166" t="s">
        <v>2077</v>
      </c>
      <c r="S151" s="165" t="e">
        <v>#REF!</v>
      </c>
      <c r="T151" s="165" t="e">
        <v>#REF!</v>
      </c>
      <c r="U151" s="185"/>
      <c r="V151" s="209">
        <v>208</v>
      </c>
      <c r="X151" s="210">
        <f>IF(AND(C151="Smelter not listed",OR(LEN(D151)=0,LEN(E151)=0)),1,0)</f>
        <v>0</v>
      </c>
      <c r="AB151" s="211" t="str">
        <f>B151&amp;C151</f>
        <v>GoldMMTC-PAMP India Pvt., Ltd.</v>
      </c>
    </row>
    <row r="152" spans="1:30" s="210" customFormat="1" ht="21" customHeight="1">
      <c r="A152" s="165" t="s">
        <v>15943</v>
      </c>
      <c r="B152" s="166" t="s">
        <v>15926</v>
      </c>
      <c r="C152" s="170" t="s">
        <v>15944</v>
      </c>
      <c r="D152" s="213" t="s">
        <v>15939</v>
      </c>
      <c r="E152" s="166" t="s">
        <v>12539</v>
      </c>
      <c r="F152" s="166" t="s">
        <v>15943</v>
      </c>
      <c r="G152" s="166" t="s">
        <v>12764</v>
      </c>
      <c r="H152" s="167" t="s">
        <v>15939</v>
      </c>
      <c r="I152" s="168" t="s">
        <v>15945</v>
      </c>
      <c r="J152" s="168" t="s">
        <v>4688</v>
      </c>
      <c r="K152" s="207"/>
      <c r="L152" s="207"/>
      <c r="M152" s="207"/>
      <c r="N152" s="207"/>
      <c r="O152" s="207"/>
      <c r="P152" s="169"/>
      <c r="Q152" s="208"/>
      <c r="R152" s="166" t="s">
        <v>15944</v>
      </c>
      <c r="S152" s="165" t="e">
        <v>#REF!</v>
      </c>
      <c r="T152" s="165" t="e">
        <v>#REF!</v>
      </c>
      <c r="U152" s="185"/>
      <c r="V152" s="209">
        <v>128</v>
      </c>
      <c r="X152" s="210">
        <f>IF(AND(C152="Smelter not listed",OR(LEN(D152)=0,LEN(E152)=0)),1,0)</f>
        <v>0</v>
      </c>
      <c r="AB152" s="211" t="str">
        <f>IF(C152="","",B152)</f>
        <v>Cobalt</v>
      </c>
      <c r="AC152" s="210" t="str">
        <f>B152</f>
        <v>Cobalt</v>
      </c>
      <c r="AD152" s="210" t="str">
        <f>IF(C152="Smelter not listed",D152,C152)</f>
        <v>NORILSK NICKEL HARJAVALTA OY</v>
      </c>
    </row>
    <row r="153" spans="1:30" s="210" customFormat="1" ht="21" customHeight="1">
      <c r="A153" s="165" t="s">
        <v>1351</v>
      </c>
      <c r="B153" s="166" t="s">
        <v>1089</v>
      </c>
      <c r="C153" s="170" t="s">
        <v>2078</v>
      </c>
      <c r="D153" s="213"/>
      <c r="E153" s="166" t="s">
        <v>1058</v>
      </c>
      <c r="F153" s="166" t="s">
        <v>1351</v>
      </c>
      <c r="G153" s="166" t="s">
        <v>12764</v>
      </c>
      <c r="H153" s="167">
        <v>0</v>
      </c>
      <c r="I153" s="168" t="s">
        <v>1665</v>
      </c>
      <c r="J153" s="168" t="s">
        <v>13117</v>
      </c>
      <c r="K153" s="207"/>
      <c r="L153" s="207"/>
      <c r="M153" s="207"/>
      <c r="N153" s="207"/>
      <c r="O153" s="207"/>
      <c r="P153" s="169"/>
      <c r="Q153" s="208"/>
      <c r="R153" s="166" t="s">
        <v>2078</v>
      </c>
      <c r="S153" s="165" t="e">
        <v>#REF!</v>
      </c>
      <c r="T153" s="165" t="e">
        <v>#REF!</v>
      </c>
      <c r="U153" s="185"/>
      <c r="V153" s="209">
        <v>368</v>
      </c>
      <c r="X153" s="210">
        <f>IF(AND(C153="Smelter not listed",OR(LEN(D153)=0,LEN(E153)=0)),1,0)</f>
        <v>0</v>
      </c>
      <c r="AB153" s="211" t="str">
        <f>B153&amp;C153</f>
        <v>TantalumJiangxi Dinghai Tantalum &amp; Niobium Co., Ltd.</v>
      </c>
    </row>
    <row r="154" spans="1:30" s="210" customFormat="1" ht="21" customHeight="1">
      <c r="A154" s="165" t="s">
        <v>15946</v>
      </c>
      <c r="B154" s="166" t="s">
        <v>15926</v>
      </c>
      <c r="C154" s="170" t="s">
        <v>15947</v>
      </c>
      <c r="D154" s="213"/>
      <c r="E154" s="166" t="s">
        <v>1051</v>
      </c>
      <c r="F154" s="166" t="s">
        <v>15946</v>
      </c>
      <c r="G154" s="166" t="s">
        <v>12764</v>
      </c>
      <c r="H154" s="167">
        <v>0</v>
      </c>
      <c r="I154" s="168" t="s">
        <v>15948</v>
      </c>
      <c r="J154" s="168" t="s">
        <v>1614</v>
      </c>
      <c r="K154" s="207"/>
      <c r="L154" s="207"/>
      <c r="M154" s="207"/>
      <c r="N154" s="207"/>
      <c r="O154" s="207"/>
      <c r="P154" s="169"/>
      <c r="Q154" s="208"/>
      <c r="R154" s="166" t="s">
        <v>15947</v>
      </c>
      <c r="S154" s="165" t="e">
        <v>#REF!</v>
      </c>
      <c r="T154" s="165" t="e">
        <v>#REF!</v>
      </c>
      <c r="U154" s="185"/>
      <c r="V154" s="209">
        <v>113</v>
      </c>
      <c r="X154" s="210">
        <f>IF(AND(C154="Smelter not listed",OR(LEN(D154)=0,LEN(E154)=0)),1,0)</f>
        <v>0</v>
      </c>
      <c r="AB154" s="211" t="str">
        <f>IF(C154="","",B154)</f>
        <v>Cobalt</v>
      </c>
      <c r="AC154" s="210" t="str">
        <f>B154</f>
        <v>Cobalt</v>
      </c>
      <c r="AD154" s="210" t="str">
        <f>IF(C154="Smelter not listed",D154,C154)</f>
        <v>Murrin Murrin Nickel Cobalt Plant</v>
      </c>
    </row>
    <row r="155" spans="1:30" s="210" customFormat="1" ht="21" customHeight="1">
      <c r="A155" s="165" t="s">
        <v>1354</v>
      </c>
      <c r="B155" s="166" t="s">
        <v>1088</v>
      </c>
      <c r="C155" s="170" t="s">
        <v>1353</v>
      </c>
      <c r="D155" s="213"/>
      <c r="E155" s="166" t="s">
        <v>841</v>
      </c>
      <c r="F155" s="166" t="s">
        <v>1354</v>
      </c>
      <c r="G155" s="166" t="s">
        <v>12764</v>
      </c>
      <c r="H155" s="167">
        <v>0</v>
      </c>
      <c r="I155" s="168" t="s">
        <v>12478</v>
      </c>
      <c r="J155" s="168" t="s">
        <v>9030</v>
      </c>
      <c r="K155" s="207"/>
      <c r="L155" s="207"/>
      <c r="M155" s="207"/>
      <c r="N155" s="207"/>
      <c r="O155" s="207"/>
      <c r="P155" s="169"/>
      <c r="Q155" s="208"/>
      <c r="R155" s="166" t="s">
        <v>1353</v>
      </c>
      <c r="S155" s="165" t="e">
        <v>#REF!</v>
      </c>
      <c r="T155" s="165" t="e">
        <v>#REF!</v>
      </c>
      <c r="U155" s="185"/>
      <c r="V155" s="209">
        <v>512</v>
      </c>
      <c r="X155" s="210">
        <f>IF(AND(C155="Smelter not listed",OR(LEN(D155)=0,LEN(E155)=0)),1,0)</f>
        <v>0</v>
      </c>
      <c r="AB155" s="211" t="str">
        <f>B155&amp;C155</f>
        <v>TinO.M. Manufacturing Philippines, Inc.</v>
      </c>
    </row>
    <row r="156" spans="1:30" s="210" customFormat="1" ht="21" customHeight="1">
      <c r="A156" s="165" t="s">
        <v>1376</v>
      </c>
      <c r="B156" s="166" t="s">
        <v>1089</v>
      </c>
      <c r="C156" s="170" t="s">
        <v>14523</v>
      </c>
      <c r="D156" s="213"/>
      <c r="E156" s="166" t="s">
        <v>1071</v>
      </c>
      <c r="F156" s="166" t="s">
        <v>1376</v>
      </c>
      <c r="G156" s="166" t="s">
        <v>12764</v>
      </c>
      <c r="H156" s="167">
        <v>0</v>
      </c>
      <c r="I156" s="168" t="s">
        <v>1666</v>
      </c>
      <c r="J156" s="168" t="s">
        <v>1667</v>
      </c>
      <c r="K156" s="207"/>
      <c r="L156" s="207"/>
      <c r="M156" s="207"/>
      <c r="N156" s="207"/>
      <c r="O156" s="207"/>
      <c r="P156" s="169"/>
      <c r="Q156" s="208"/>
      <c r="R156" s="166" t="s">
        <v>14523</v>
      </c>
      <c r="S156" s="165" t="e">
        <v>#REF!</v>
      </c>
      <c r="T156" s="165" t="e">
        <v>#REF!</v>
      </c>
      <c r="U156" s="185"/>
      <c r="V156" s="209">
        <v>377</v>
      </c>
      <c r="X156" s="210">
        <f>IF(AND(C156="Smelter not listed",OR(LEN(D156)=0,LEN(E156)=0)),1,0)</f>
        <v>0</v>
      </c>
      <c r="AB156" s="211" t="str">
        <f>B156&amp;C156</f>
        <v>TantalumKEMET de Mexico</v>
      </c>
    </row>
    <row r="157" spans="1:30" s="210" customFormat="1" ht="21" customHeight="1">
      <c r="A157" s="165" t="s">
        <v>1378</v>
      </c>
      <c r="B157" s="166" t="s">
        <v>1090</v>
      </c>
      <c r="C157" s="170" t="s">
        <v>2425</v>
      </c>
      <c r="D157" s="213"/>
      <c r="E157" s="166" t="s">
        <v>1059</v>
      </c>
      <c r="F157" s="166" t="s">
        <v>1378</v>
      </c>
      <c r="G157" s="166" t="s">
        <v>12764</v>
      </c>
      <c r="H157" s="167">
        <v>0</v>
      </c>
      <c r="I157" s="168" t="s">
        <v>1670</v>
      </c>
      <c r="J157" s="168" t="s">
        <v>4121</v>
      </c>
      <c r="K157" s="207"/>
      <c r="L157" s="207"/>
      <c r="M157" s="207"/>
      <c r="N157" s="207"/>
      <c r="O157" s="207"/>
      <c r="P157" s="169"/>
      <c r="Q157" s="208"/>
      <c r="R157" s="166" t="s">
        <v>2425</v>
      </c>
      <c r="S157" s="165" t="e">
        <v>#REF!</v>
      </c>
      <c r="T157" s="165" t="e">
        <v>#REF!</v>
      </c>
      <c r="U157" s="185"/>
      <c r="V157" s="209">
        <v>600</v>
      </c>
      <c r="X157" s="210">
        <f>IF(AND(C157="Smelter not listed",OR(LEN(D157)=0,LEN(E157)=0)),1,0)</f>
        <v>0</v>
      </c>
      <c r="AB157" s="211" t="str">
        <f>B157&amp;C157</f>
        <v>TungstenH.C. Starck Tungsten GmbH</v>
      </c>
    </row>
    <row r="158" spans="1:30" s="210" customFormat="1" ht="21" customHeight="1">
      <c r="A158" s="165" t="s">
        <v>1379</v>
      </c>
      <c r="B158" s="166" t="s">
        <v>1090</v>
      </c>
      <c r="C158" s="170" t="s">
        <v>14521</v>
      </c>
      <c r="D158" s="213"/>
      <c r="E158" s="166" t="s">
        <v>1059</v>
      </c>
      <c r="F158" s="166" t="s">
        <v>1379</v>
      </c>
      <c r="G158" s="166" t="s">
        <v>12764</v>
      </c>
      <c r="H158" s="167">
        <v>0</v>
      </c>
      <c r="I158" s="168" t="s">
        <v>1671</v>
      </c>
      <c r="J158" s="168" t="s">
        <v>1499</v>
      </c>
      <c r="K158" s="207"/>
      <c r="L158" s="207"/>
      <c r="M158" s="207"/>
      <c r="N158" s="207"/>
      <c r="O158" s="207"/>
      <c r="P158" s="169"/>
      <c r="Q158" s="208"/>
      <c r="R158" s="166" t="s">
        <v>14521</v>
      </c>
      <c r="S158" s="165" t="e">
        <v>#REF!</v>
      </c>
      <c r="T158" s="165" t="e">
        <v>#REF!</v>
      </c>
      <c r="U158" s="185"/>
      <c r="V158" s="209">
        <v>638</v>
      </c>
      <c r="X158" s="210">
        <f>IF(AND(C158="Smelter not listed",OR(LEN(D158)=0,LEN(E158)=0)),1,0)</f>
        <v>0</v>
      </c>
      <c r="AB158" s="211" t="str">
        <f>B158&amp;C158</f>
        <v>TungstenTANIOBIS Smelting GmbH &amp; Co. KG</v>
      </c>
    </row>
    <row r="159" spans="1:30" s="210" customFormat="1" ht="21" customHeight="1">
      <c r="A159" s="165" t="s">
        <v>15951</v>
      </c>
      <c r="B159" s="166" t="s">
        <v>15926</v>
      </c>
      <c r="C159" s="170" t="s">
        <v>15952</v>
      </c>
      <c r="D159" s="213" t="s">
        <v>15952</v>
      </c>
      <c r="E159" s="166" t="s">
        <v>2322</v>
      </c>
      <c r="F159" s="166" t="s">
        <v>15951</v>
      </c>
      <c r="G159" s="166" t="s">
        <v>12764</v>
      </c>
      <c r="H159" s="167">
        <v>0</v>
      </c>
      <c r="I159" s="168" t="s">
        <v>1630</v>
      </c>
      <c r="J159" s="168" t="s">
        <v>1630</v>
      </c>
      <c r="K159" s="207"/>
      <c r="L159" s="207"/>
      <c r="M159" s="207"/>
      <c r="N159" s="207"/>
      <c r="O159" s="207"/>
      <c r="P159" s="169"/>
      <c r="Q159" s="208"/>
      <c r="R159" s="166" t="s">
        <v>15952</v>
      </c>
      <c r="S159" s="165" t="e">
        <v>#REF!</v>
      </c>
      <c r="T159" s="165" t="e">
        <v>#REF!</v>
      </c>
      <c r="U159" s="185"/>
      <c r="V159" s="209">
        <v>104</v>
      </c>
      <c r="X159" s="210">
        <f>IF(AND(C159="Smelter not listed",OR(LEN(D159)=0,LEN(E159)=0)),1,0)</f>
        <v>0</v>
      </c>
      <c r="AB159" s="211" t="str">
        <f>IF(C159="","",B159)</f>
        <v>Cobalt</v>
      </c>
      <c r="AC159" s="210" t="str">
        <f>B159</f>
        <v>Cobalt</v>
      </c>
      <c r="AD159" s="210" t="str">
        <f>IF(C159="Smelter not listed",D159,C159)</f>
        <v>Mechema Taiwan Plant 2</v>
      </c>
    </row>
    <row r="160" spans="1:30" s="210" customFormat="1" ht="21" customHeight="1">
      <c r="A160" s="165" t="s">
        <v>1382</v>
      </c>
      <c r="B160" s="166" t="s">
        <v>1090</v>
      </c>
      <c r="C160" s="170" t="s">
        <v>14542</v>
      </c>
      <c r="D160" s="213"/>
      <c r="E160" s="166" t="s">
        <v>852</v>
      </c>
      <c r="F160" s="166" t="s">
        <v>1382</v>
      </c>
      <c r="G160" s="166" t="s">
        <v>12764</v>
      </c>
      <c r="H160" s="167">
        <v>0</v>
      </c>
      <c r="I160" s="168" t="s">
        <v>1749</v>
      </c>
      <c r="J160" s="168" t="s">
        <v>11692</v>
      </c>
      <c r="K160" s="207"/>
      <c r="L160" s="207"/>
      <c r="M160" s="207"/>
      <c r="N160" s="207"/>
      <c r="O160" s="207"/>
      <c r="P160" s="169"/>
      <c r="Q160" s="208"/>
      <c r="R160" s="166" t="s">
        <v>14542</v>
      </c>
      <c r="S160" s="165" t="e">
        <v>#REF!</v>
      </c>
      <c r="T160" s="165" t="e">
        <v>#REF!</v>
      </c>
      <c r="U160" s="185"/>
      <c r="V160" s="209">
        <v>624</v>
      </c>
      <c r="X160" s="210">
        <f>IF(AND(C160="Smelter not listed",OR(LEN(D160)=0,LEN(E160)=0)),1,0)</f>
        <v>0</v>
      </c>
      <c r="AB160" s="211" t="str">
        <f>B160&amp;C160</f>
        <v>TungstenMasan High-Tech Materials</v>
      </c>
    </row>
    <row r="161" spans="1:30" s="210" customFormat="1" ht="21" customHeight="1">
      <c r="A161" s="165" t="s">
        <v>1368</v>
      </c>
      <c r="B161" s="166" t="s">
        <v>1089</v>
      </c>
      <c r="C161" s="170" t="s">
        <v>14519</v>
      </c>
      <c r="D161" s="213"/>
      <c r="E161" s="166" t="s">
        <v>848</v>
      </c>
      <c r="F161" s="166" t="s">
        <v>1368</v>
      </c>
      <c r="G161" s="166" t="s">
        <v>12764</v>
      </c>
      <c r="H161" s="167">
        <v>0</v>
      </c>
      <c r="I161" s="168" t="s">
        <v>1668</v>
      </c>
      <c r="J161" s="168" t="s">
        <v>1669</v>
      </c>
      <c r="K161" s="207"/>
      <c r="L161" s="207"/>
      <c r="M161" s="207"/>
      <c r="N161" s="207"/>
      <c r="O161" s="207"/>
      <c r="P161" s="169"/>
      <c r="Q161" s="208"/>
      <c r="R161" s="166" t="s">
        <v>14519</v>
      </c>
      <c r="S161" s="165" t="e">
        <v>#REF!</v>
      </c>
      <c r="T161" s="165" t="e">
        <v>#REF!</v>
      </c>
      <c r="U161" s="185"/>
      <c r="V161" s="209">
        <v>403</v>
      </c>
      <c r="X161" s="210">
        <f>IF(AND(C161="Smelter not listed",OR(LEN(D161)=0,LEN(E161)=0)),1,0)</f>
        <v>0</v>
      </c>
      <c r="AB161" s="211" t="str">
        <f>B161&amp;C161</f>
        <v>TantalumTANIOBIS Co., Ltd.</v>
      </c>
    </row>
    <row r="162" spans="1:30" s="210" customFormat="1" ht="21" customHeight="1">
      <c r="A162" s="165" t="s">
        <v>1369</v>
      </c>
      <c r="B162" s="166" t="s">
        <v>1089</v>
      </c>
      <c r="C162" s="170" t="s">
        <v>14522</v>
      </c>
      <c r="D162" s="213"/>
      <c r="E162" s="166" t="s">
        <v>1059</v>
      </c>
      <c r="F162" s="166" t="s">
        <v>1369</v>
      </c>
      <c r="G162" s="166" t="s">
        <v>12764</v>
      </c>
      <c r="H162" s="167">
        <v>0</v>
      </c>
      <c r="I162" s="168" t="s">
        <v>1670</v>
      </c>
      <c r="J162" s="168" t="s">
        <v>4121</v>
      </c>
      <c r="K162" s="207"/>
      <c r="L162" s="207"/>
      <c r="M162" s="207"/>
      <c r="N162" s="207"/>
      <c r="O162" s="207"/>
      <c r="P162" s="169"/>
      <c r="Q162" s="208"/>
      <c r="R162" s="166" t="s">
        <v>14522</v>
      </c>
      <c r="S162" s="165" t="e">
        <v>#REF!</v>
      </c>
      <c r="T162" s="165" t="e">
        <v>#REF!</v>
      </c>
      <c r="U162" s="185"/>
      <c r="V162" s="209">
        <v>404</v>
      </c>
      <c r="X162" s="210">
        <f>IF(AND(C162="Smelter not listed",OR(LEN(D162)=0,LEN(E162)=0)),1,0)</f>
        <v>0</v>
      </c>
      <c r="AB162" s="211" t="str">
        <f>B162&amp;C162</f>
        <v>TantalumTANIOBIS GmbH</v>
      </c>
    </row>
    <row r="163" spans="1:30" s="210" customFormat="1" ht="21" customHeight="1">
      <c r="A163" s="165" t="s">
        <v>1371</v>
      </c>
      <c r="B163" s="166" t="s">
        <v>1089</v>
      </c>
      <c r="C163" s="170" t="s">
        <v>14895</v>
      </c>
      <c r="D163" s="213"/>
      <c r="E163" s="166" t="s">
        <v>2323</v>
      </c>
      <c r="F163" s="166" t="s">
        <v>1371</v>
      </c>
      <c r="G163" s="166" t="s">
        <v>12764</v>
      </c>
      <c r="H163" s="167">
        <v>0</v>
      </c>
      <c r="I163" s="168" t="s">
        <v>1672</v>
      </c>
      <c r="J163" s="168" t="s">
        <v>1566</v>
      </c>
      <c r="K163" s="207"/>
      <c r="L163" s="207"/>
      <c r="M163" s="207"/>
      <c r="N163" s="207"/>
      <c r="O163" s="207"/>
      <c r="P163" s="169"/>
      <c r="Q163" s="208"/>
      <c r="R163" s="166" t="s">
        <v>14895</v>
      </c>
      <c r="S163" s="165" t="e">
        <v>#REF!</v>
      </c>
      <c r="T163" s="165" t="e">
        <v>#REF!</v>
      </c>
      <c r="U163" s="185"/>
      <c r="V163" s="209">
        <v>379</v>
      </c>
      <c r="X163" s="210">
        <f>IF(AND(C163="Smelter not listed",OR(LEN(D163)=0,LEN(E163)=0)),1,0)</f>
        <v>0</v>
      </c>
      <c r="AB163" s="211" t="str">
        <f>B163&amp;C163</f>
        <v>TantalumMaterion Newton Inc.</v>
      </c>
    </row>
    <row r="164" spans="1:30" s="210" customFormat="1" ht="21" customHeight="1">
      <c r="A164" s="165" t="s">
        <v>15955</v>
      </c>
      <c r="B164" s="166" t="s">
        <v>15956</v>
      </c>
      <c r="C164" s="170" t="s">
        <v>15957</v>
      </c>
      <c r="D164" s="213" t="s">
        <v>1051</v>
      </c>
      <c r="E164" s="166" t="s">
        <v>15955</v>
      </c>
      <c r="F164" s="166" t="s">
        <v>15882</v>
      </c>
      <c r="G164" s="166" t="s">
        <v>15882</v>
      </c>
      <c r="H164" s="167" t="s">
        <v>15882</v>
      </c>
      <c r="I164" s="168" t="s">
        <v>15882</v>
      </c>
      <c r="J164" s="168" t="s">
        <v>15882</v>
      </c>
      <c r="K164" s="207"/>
      <c r="L164" s="207"/>
      <c r="M164" s="207"/>
      <c r="N164" s="207"/>
      <c r="O164" s="207"/>
      <c r="P164" s="169"/>
      <c r="Q164" s="208"/>
      <c r="R164" s="166" t="s">
        <v>15882</v>
      </c>
      <c r="S164" s="165" t="s">
        <v>475</v>
      </c>
      <c r="T164" s="165" t="s">
        <v>15882</v>
      </c>
      <c r="U164" s="185"/>
      <c r="V164" s="209" t="e">
        <v>#N/A</v>
      </c>
      <c r="X164" s="210">
        <f>IF(AND(C164="Smelter not listed",OR(LEN(D164)=0,LEN(E164)=0)),1,0)</f>
        <v>0</v>
      </c>
      <c r="AB164" s="211" t="str">
        <f>IF(C164="","",B164)</f>
        <v>Nickel</v>
      </c>
      <c r="AC164" s="210" t="str">
        <f>B164</f>
        <v>Nickel</v>
      </c>
      <c r="AD164" s="210" t="str">
        <f>IF(C164="Smelter not listed",D164,C164)</f>
        <v xml:space="preserve"> Murrin Nickel Cobalt Plant</v>
      </c>
    </row>
    <row r="165" spans="1:30" s="210" customFormat="1" ht="21" customHeight="1">
      <c r="A165" s="165" t="s">
        <v>15958</v>
      </c>
      <c r="B165" s="166" t="s">
        <v>15956</v>
      </c>
      <c r="C165" s="170" t="s">
        <v>15936</v>
      </c>
      <c r="D165" s="213" t="s">
        <v>15959</v>
      </c>
      <c r="E165" s="166" t="s">
        <v>15958</v>
      </c>
      <c r="F165" s="166" t="s">
        <v>15958</v>
      </c>
      <c r="G165" s="166" t="s">
        <v>12764</v>
      </c>
      <c r="H165" s="167">
        <v>0</v>
      </c>
      <c r="I165" s="168" t="s">
        <v>7749</v>
      </c>
      <c r="J165" s="168" t="s">
        <v>7749</v>
      </c>
      <c r="K165" s="207"/>
      <c r="L165" s="207"/>
      <c r="M165" s="207"/>
      <c r="N165" s="207"/>
      <c r="O165" s="207"/>
      <c r="P165" s="169"/>
      <c r="Q165" s="208"/>
      <c r="R165" s="166" t="s">
        <v>15936</v>
      </c>
      <c r="S165" s="165" t="s">
        <v>475</v>
      </c>
      <c r="T165" s="165" t="e">
        <v>#N/A</v>
      </c>
      <c r="U165" s="185"/>
      <c r="V165" s="209">
        <v>518</v>
      </c>
      <c r="X165" s="210">
        <f>IF(AND(C165="Smelter not listed",OR(LEN(D165)=0,LEN(E165)=0)),1,0)</f>
        <v>0</v>
      </c>
      <c r="AB165" s="211" t="str">
        <f>IF(C165="","",B165)</f>
        <v>Nickel</v>
      </c>
      <c r="AC165" s="210" t="str">
        <f>B165</f>
        <v>Nickel</v>
      </c>
      <c r="AD165" s="210" t="str">
        <f>IF(C165="Smelter not listed",D165,C165)</f>
        <v>Dynatec Madagascar Company</v>
      </c>
    </row>
    <row r="166" spans="1:30" s="210" customFormat="1" ht="21" customHeight="1">
      <c r="A166" s="165" t="s">
        <v>1373</v>
      </c>
      <c r="B166" s="166" t="s">
        <v>1089</v>
      </c>
      <c r="C166" s="170" t="s">
        <v>14520</v>
      </c>
      <c r="D166" s="213"/>
      <c r="E166" s="166" t="s">
        <v>1066</v>
      </c>
      <c r="F166" s="166" t="s">
        <v>1373</v>
      </c>
      <c r="G166" s="166" t="s">
        <v>12764</v>
      </c>
      <c r="H166" s="167">
        <v>0</v>
      </c>
      <c r="I166" s="168" t="s">
        <v>15175</v>
      </c>
      <c r="J166" s="168" t="s">
        <v>1673</v>
      </c>
      <c r="K166" s="207"/>
      <c r="L166" s="207"/>
      <c r="M166" s="207"/>
      <c r="N166" s="207"/>
      <c r="O166" s="207"/>
      <c r="P166" s="169"/>
      <c r="Q166" s="208"/>
      <c r="R166" s="166" t="s">
        <v>14520</v>
      </c>
      <c r="S166" s="165" t="e">
        <v>#REF!</v>
      </c>
      <c r="T166" s="165" t="e">
        <v>#REF!</v>
      </c>
      <c r="U166" s="185"/>
      <c r="V166" s="209">
        <v>405</v>
      </c>
      <c r="X166" s="210">
        <f>IF(AND(C166="Smelter not listed",OR(LEN(D166)=0,LEN(E166)=0)),1,0)</f>
        <v>0</v>
      </c>
      <c r="AB166" s="211" t="str">
        <f>B166&amp;C166</f>
        <v>TantalumTANIOBIS Japan Co., Ltd.</v>
      </c>
    </row>
    <row r="167" spans="1:30" s="210" customFormat="1" ht="21" customHeight="1">
      <c r="A167" s="165" t="s">
        <v>15960</v>
      </c>
      <c r="B167" s="166" t="s">
        <v>15956</v>
      </c>
      <c r="C167" s="170" t="s">
        <v>15944</v>
      </c>
      <c r="D167" s="213"/>
      <c r="E167" s="166" t="s">
        <v>12539</v>
      </c>
      <c r="F167" s="166" t="s">
        <v>15960</v>
      </c>
      <c r="G167" s="166" t="s">
        <v>12764</v>
      </c>
      <c r="H167" s="167">
        <v>0</v>
      </c>
      <c r="I167" s="168" t="s">
        <v>15392</v>
      </c>
      <c r="J167" s="168" t="s">
        <v>4688</v>
      </c>
      <c r="K167" s="207"/>
      <c r="L167" s="207"/>
      <c r="M167" s="207"/>
      <c r="N167" s="207"/>
      <c r="O167" s="207"/>
      <c r="P167" s="169"/>
      <c r="Q167" s="208"/>
      <c r="R167" s="166" t="s">
        <v>15944</v>
      </c>
      <c r="S167" s="165" t="e">
        <v>#REF!</v>
      </c>
      <c r="T167" s="165" t="e">
        <v>#REF!</v>
      </c>
      <c r="U167" s="185"/>
      <c r="V167" s="209">
        <v>566</v>
      </c>
      <c r="X167" s="210">
        <f>IF(AND(C167="Smelter not listed",OR(LEN(D167)=0,LEN(E167)=0)),1,0)</f>
        <v>0</v>
      </c>
      <c r="AB167" s="211" t="str">
        <f>IF(C167="","",B167)</f>
        <v>Nickel</v>
      </c>
      <c r="AC167" s="210" t="str">
        <f>B167</f>
        <v>Nickel</v>
      </c>
      <c r="AD167" s="210" t="str">
        <f>IF(C167="Smelter not listed",D167,C167)</f>
        <v>NORILSK NICKEL HARJAVALTA OY</v>
      </c>
    </row>
    <row r="168" spans="1:30" s="210" customFormat="1" ht="21" customHeight="1">
      <c r="A168" s="165" t="s">
        <v>1374</v>
      </c>
      <c r="B168" s="166" t="s">
        <v>1089</v>
      </c>
      <c r="C168" s="170" t="s">
        <v>14521</v>
      </c>
      <c r="D168" s="213"/>
      <c r="E168" s="166" t="s">
        <v>1059</v>
      </c>
      <c r="F168" s="166" t="s">
        <v>1374</v>
      </c>
      <c r="G168" s="166" t="s">
        <v>12764</v>
      </c>
      <c r="H168" s="167">
        <v>0</v>
      </c>
      <c r="I168" s="168" t="s">
        <v>1671</v>
      </c>
      <c r="J168" s="168" t="s">
        <v>1499</v>
      </c>
      <c r="K168" s="207"/>
      <c r="L168" s="207"/>
      <c r="M168" s="207"/>
      <c r="N168" s="207"/>
      <c r="O168" s="207"/>
      <c r="P168" s="169"/>
      <c r="Q168" s="208"/>
      <c r="R168" s="166" t="s">
        <v>14521</v>
      </c>
      <c r="S168" s="165" t="e">
        <v>#REF!</v>
      </c>
      <c r="T168" s="165" t="e">
        <v>#REF!</v>
      </c>
      <c r="U168" s="185"/>
      <c r="V168" s="209">
        <v>406</v>
      </c>
      <c r="X168" s="210">
        <f>IF(AND(C168="Smelter not listed",OR(LEN(D168)=0,LEN(E168)=0)),1,0)</f>
        <v>0</v>
      </c>
      <c r="AB168" s="211" t="str">
        <f>B168&amp;C168</f>
        <v>TantalumTANIOBIS Smelting GmbH &amp; Co. KG</v>
      </c>
    </row>
    <row r="169" spans="1:30" s="210" customFormat="1" ht="21" customHeight="1">
      <c r="A169" s="165" t="s">
        <v>15962</v>
      </c>
      <c r="B169" s="166" t="s">
        <v>15963</v>
      </c>
      <c r="C169" s="170" t="s">
        <v>15964</v>
      </c>
      <c r="D169" s="213"/>
      <c r="E169" s="166" t="s">
        <v>1057</v>
      </c>
      <c r="F169" s="166" t="s">
        <v>15962</v>
      </c>
      <c r="G169" s="166"/>
      <c r="H169" s="167"/>
      <c r="I169" s="168"/>
      <c r="J169" s="168"/>
      <c r="K169" s="207"/>
      <c r="L169" s="207"/>
      <c r="M169" s="207"/>
      <c r="N169" s="207"/>
      <c r="O169" s="207"/>
      <c r="P169" s="169"/>
      <c r="Q169" s="208"/>
      <c r="R169" s="166" t="s">
        <v>15882</v>
      </c>
      <c r="S169" s="165" t="e">
        <v>#REF!</v>
      </c>
      <c r="T169" s="165" t="s">
        <v>15882</v>
      </c>
      <c r="U169" s="185"/>
      <c r="V169" s="209" t="e">
        <v>#N/A</v>
      </c>
      <c r="X169" s="210">
        <f>IF(AND(C169="Smelter not listed",OR(LEN(D169)=0,LEN(E169)=0)),1,0)</f>
        <v>0</v>
      </c>
      <c r="AB169" s="211" t="str">
        <f>IF(C169="","",B169)</f>
        <v xml:space="preserve">Copper </v>
      </c>
      <c r="AC169" s="210" t="str">
        <f>B169</f>
        <v xml:space="preserve">Copper </v>
      </c>
      <c r="AD169" s="210" t="str">
        <f>IF(C169="Smelter not listed",D169,C169)</f>
        <v>Radomiro Tomic</v>
      </c>
    </row>
    <row r="170" spans="1:30" s="210" customFormat="1" ht="21" customHeight="1">
      <c r="A170" s="165" t="s">
        <v>15965</v>
      </c>
      <c r="B170" s="166" t="s">
        <v>15961</v>
      </c>
      <c r="C170" s="170" t="s">
        <v>15966</v>
      </c>
      <c r="D170" s="213"/>
      <c r="E170" s="166" t="s">
        <v>12516</v>
      </c>
      <c r="F170" s="166" t="s">
        <v>15965</v>
      </c>
      <c r="G170" s="166" t="s">
        <v>12764</v>
      </c>
      <c r="H170" s="167">
        <v>0</v>
      </c>
      <c r="I170" s="168" t="s">
        <v>15967</v>
      </c>
      <c r="J170" s="168" t="s">
        <v>12345</v>
      </c>
      <c r="K170" s="207"/>
      <c r="L170" s="207"/>
      <c r="M170" s="207"/>
      <c r="N170" s="207"/>
      <c r="O170" s="207"/>
      <c r="P170" s="169"/>
      <c r="Q170" s="208"/>
      <c r="R170" s="166" t="s">
        <v>15966</v>
      </c>
      <c r="S170" s="165" t="e">
        <v>#REF!</v>
      </c>
      <c r="T170" s="165" t="e">
        <v>#REF!</v>
      </c>
      <c r="U170" s="185"/>
      <c r="V170" s="209">
        <v>311</v>
      </c>
      <c r="X170" s="210">
        <f>IF(AND(C170="Smelter not listed",OR(LEN(D170)=0,LEN(E170)=0)),1,0)</f>
        <v>0</v>
      </c>
      <c r="AB170" s="211" t="str">
        <f>IF(C170="","",B170)</f>
        <v>Copper</v>
      </c>
      <c r="AC170" s="210" t="str">
        <f>B170</f>
        <v>Copper</v>
      </c>
      <c r="AD170" s="210" t="str">
        <f>IF(C170="Smelter not listed",D170,C170)</f>
        <v>MMG Kinsevere SARL</v>
      </c>
    </row>
    <row r="171" spans="1:30" s="210" customFormat="1" ht="21" customHeight="1">
      <c r="A171" s="165" t="s">
        <v>15968</v>
      </c>
      <c r="B171" s="166" t="s">
        <v>15963</v>
      </c>
      <c r="C171" s="170" t="s">
        <v>15390</v>
      </c>
      <c r="D171" s="213"/>
      <c r="E171" s="166" t="s">
        <v>12539</v>
      </c>
      <c r="F171" s="166" t="s">
        <v>15969</v>
      </c>
      <c r="G171" s="166" t="s">
        <v>12764</v>
      </c>
      <c r="H171" s="167"/>
      <c r="I171" s="168" t="s">
        <v>15392</v>
      </c>
      <c r="J171" s="168" t="s">
        <v>4688</v>
      </c>
      <c r="K171" s="207"/>
      <c r="L171" s="207"/>
      <c r="M171" s="207"/>
      <c r="N171" s="207"/>
      <c r="O171" s="207"/>
      <c r="P171" s="169"/>
      <c r="Q171" s="208"/>
      <c r="R171" s="166" t="s">
        <v>15882</v>
      </c>
      <c r="S171" s="165" t="e">
        <v>#REF!</v>
      </c>
      <c r="T171" s="165" t="e">
        <v>#REF!</v>
      </c>
      <c r="U171" s="185"/>
      <c r="V171" s="209" t="e">
        <v>#N/A</v>
      </c>
      <c r="X171" s="210">
        <f>IF(AND(C171="Smelter not listed",OR(LEN(D171)=0,LEN(E171)=0)),1,0)</f>
        <v>0</v>
      </c>
      <c r="AB171" s="211" t="str">
        <f>IF(C171="","",B171)</f>
        <v xml:space="preserve">Copper </v>
      </c>
      <c r="AC171" s="210" t="str">
        <f>B171</f>
        <v xml:space="preserve">Copper </v>
      </c>
      <c r="AD171" s="210" t="str">
        <f>IF(C171="Smelter not listed",D171,C171)</f>
        <v>Boliden Harjavalta Oy</v>
      </c>
    </row>
    <row r="172" spans="1:30" s="210" customFormat="1" ht="21" customHeight="1">
      <c r="A172" s="165" t="s">
        <v>1381</v>
      </c>
      <c r="B172" s="166" t="s">
        <v>1090</v>
      </c>
      <c r="C172" s="170" t="s">
        <v>1380</v>
      </c>
      <c r="D172" s="213"/>
      <c r="E172" s="166" t="s">
        <v>1058</v>
      </c>
      <c r="F172" s="166" t="s">
        <v>1381</v>
      </c>
      <c r="G172" s="166" t="s">
        <v>12764</v>
      </c>
      <c r="H172" s="167">
        <v>0</v>
      </c>
      <c r="I172" s="168" t="s">
        <v>1692</v>
      </c>
      <c r="J172" s="168" t="s">
        <v>13117</v>
      </c>
      <c r="K172" s="207"/>
      <c r="L172" s="207"/>
      <c r="M172" s="207"/>
      <c r="N172" s="207"/>
      <c r="O172" s="207"/>
      <c r="P172" s="169"/>
      <c r="Q172" s="208"/>
      <c r="R172" s="166" t="s">
        <v>1380</v>
      </c>
      <c r="S172" s="165" t="e">
        <v>#REF!</v>
      </c>
      <c r="T172" s="165" t="e">
        <v>#REF!</v>
      </c>
      <c r="U172" s="185"/>
      <c r="V172" s="209">
        <v>609</v>
      </c>
      <c r="X172" s="210">
        <f>IF(AND(C172="Smelter not listed",OR(LEN(D172)=0,LEN(E172)=0)),1,0)</f>
        <v>0</v>
      </c>
      <c r="AB172" s="211" t="str">
        <f>B172&amp;C172</f>
        <v>TungstenJiangwu H.C. Starck Tungsten Products Co., Ltd.</v>
      </c>
    </row>
    <row r="173" spans="1:30" s="210" customFormat="1" ht="21" customHeight="1">
      <c r="A173" s="165" t="s">
        <v>1366</v>
      </c>
      <c r="B173" s="166" t="s">
        <v>1089</v>
      </c>
      <c r="C173" s="170" t="s">
        <v>1365</v>
      </c>
      <c r="D173" s="213"/>
      <c r="E173" s="166" t="s">
        <v>2323</v>
      </c>
      <c r="F173" s="166" t="s">
        <v>1366</v>
      </c>
      <c r="G173" s="166" t="s">
        <v>12764</v>
      </c>
      <c r="H173" s="167">
        <v>0</v>
      </c>
      <c r="I173" s="168" t="s">
        <v>1674</v>
      </c>
      <c r="J173" s="168" t="s">
        <v>1660</v>
      </c>
      <c r="K173" s="207"/>
      <c r="L173" s="207"/>
      <c r="M173" s="207"/>
      <c r="N173" s="207"/>
      <c r="O173" s="207"/>
      <c r="P173" s="169"/>
      <c r="Q173" s="208"/>
      <c r="R173" s="166" t="s">
        <v>1365</v>
      </c>
      <c r="S173" s="165" t="e">
        <v>#REF!</v>
      </c>
      <c r="T173" s="165" t="e">
        <v>#REF!</v>
      </c>
      <c r="U173" s="185"/>
      <c r="V173" s="209">
        <v>359</v>
      </c>
      <c r="X173" s="210">
        <f>IF(AND(C173="Smelter not listed",OR(LEN(D173)=0,LEN(E173)=0)),1,0)</f>
        <v>0</v>
      </c>
      <c r="AB173" s="211" t="str">
        <f>B173&amp;C173</f>
        <v>TantalumGlobal Advanced Metals Boyertown</v>
      </c>
    </row>
    <row r="174" spans="1:30" s="210" customFormat="1" ht="21" customHeight="1">
      <c r="A174" s="165" t="s">
        <v>1364</v>
      </c>
      <c r="B174" s="166" t="s">
        <v>1089</v>
      </c>
      <c r="C174" s="170" t="s">
        <v>1363</v>
      </c>
      <c r="D174" s="213"/>
      <c r="E174" s="166" t="s">
        <v>1066</v>
      </c>
      <c r="F174" s="166" t="s">
        <v>1364</v>
      </c>
      <c r="G174" s="166" t="s">
        <v>12764</v>
      </c>
      <c r="H174" s="167">
        <v>0</v>
      </c>
      <c r="I174" s="168" t="s">
        <v>1675</v>
      </c>
      <c r="J174" s="168" t="s">
        <v>1509</v>
      </c>
      <c r="K174" s="207"/>
      <c r="L174" s="207"/>
      <c r="M174" s="207"/>
      <c r="N174" s="207"/>
      <c r="O174" s="207"/>
      <c r="P174" s="169"/>
      <c r="Q174" s="208"/>
      <c r="R174" s="166" t="s">
        <v>1363</v>
      </c>
      <c r="S174" s="165" t="e">
        <v>#REF!</v>
      </c>
      <c r="T174" s="165" t="e">
        <v>#REF!</v>
      </c>
      <c r="U174" s="185"/>
      <c r="V174" s="209">
        <v>358</v>
      </c>
      <c r="X174" s="210">
        <f>IF(AND(C174="Smelter not listed",OR(LEN(D174)=0,LEN(E174)=0)),1,0)</f>
        <v>0</v>
      </c>
      <c r="AB174" s="211" t="str">
        <f>B174&amp;C174</f>
        <v>TantalumGlobal Advanced Metals Aizu</v>
      </c>
    </row>
    <row r="175" spans="1:30" s="210" customFormat="1" ht="21" customHeight="1">
      <c r="A175" s="165" t="s">
        <v>15452</v>
      </c>
      <c r="B175" s="166" t="s">
        <v>1088</v>
      </c>
      <c r="C175" s="170" t="s">
        <v>15451</v>
      </c>
      <c r="D175" s="213"/>
      <c r="E175" s="166" t="s">
        <v>1063</v>
      </c>
      <c r="F175" s="166" t="s">
        <v>15452</v>
      </c>
      <c r="G175" s="166" t="s">
        <v>12764</v>
      </c>
      <c r="H175" s="167">
        <v>0</v>
      </c>
      <c r="I175" s="168" t="s">
        <v>1686</v>
      </c>
      <c r="J175" s="168" t="s">
        <v>12398</v>
      </c>
      <c r="K175" s="207"/>
      <c r="L175" s="207"/>
      <c r="M175" s="207"/>
      <c r="N175" s="207"/>
      <c r="O175" s="207"/>
      <c r="P175" s="169"/>
      <c r="Q175" s="208"/>
      <c r="R175" s="166" t="s">
        <v>15451</v>
      </c>
      <c r="S175" s="165" t="e">
        <v>#REF!</v>
      </c>
      <c r="T175" s="165" t="e">
        <v>#REF!</v>
      </c>
      <c r="U175" s="185"/>
      <c r="V175" s="209">
        <v>443</v>
      </c>
      <c r="X175" s="210">
        <f>IF(AND(C175="Smelter not listed",OR(LEN(D175)=0,LEN(E175)=0)),1,0)</f>
        <v>0</v>
      </c>
      <c r="AB175" s="211" t="str">
        <f>B175&amp;C175</f>
        <v>TinCV Ayi Jaya</v>
      </c>
    </row>
    <row r="176" spans="1:30" s="210" customFormat="1" ht="21" customHeight="1">
      <c r="A176" s="165" t="s">
        <v>1637</v>
      </c>
      <c r="B176" s="166" t="s">
        <v>1087</v>
      </c>
      <c r="C176" s="170" t="s">
        <v>2121</v>
      </c>
      <c r="D176" s="213" t="s">
        <v>15980</v>
      </c>
      <c r="E176" s="166" t="s">
        <v>1065</v>
      </c>
      <c r="F176" s="166" t="s">
        <v>1637</v>
      </c>
      <c r="G176" s="166" t="s">
        <v>12764</v>
      </c>
      <c r="H176" s="167">
        <v>0</v>
      </c>
      <c r="I176" s="168" t="s">
        <v>1638</v>
      </c>
      <c r="J176" s="168" t="s">
        <v>6296</v>
      </c>
      <c r="K176" s="207"/>
      <c r="L176" s="207"/>
      <c r="M176" s="207"/>
      <c r="N176" s="207"/>
      <c r="O176" s="207"/>
      <c r="P176" s="169"/>
      <c r="Q176" s="208"/>
      <c r="R176" s="166" t="s">
        <v>2121</v>
      </c>
      <c r="S176" s="165" t="e">
        <v>#REF!</v>
      </c>
      <c r="T176" s="165" t="e">
        <v>#REF!</v>
      </c>
      <c r="U176" s="185"/>
      <c r="V176" s="209">
        <v>294</v>
      </c>
      <c r="X176" s="210">
        <f>IF(AND(C176="Smelter not listed",OR(LEN(D176)=0,LEN(E176)=0)),1,0)</f>
        <v>0</v>
      </c>
      <c r="AB176" s="211" t="str">
        <f>B176&amp;C176</f>
        <v>GoldT.C.A S.p.A</v>
      </c>
    </row>
    <row r="177" spans="1:28" s="210" customFormat="1" ht="21" customHeight="1">
      <c r="A177" s="165" t="s">
        <v>2212</v>
      </c>
      <c r="B177" s="166" t="s">
        <v>1087</v>
      </c>
      <c r="C177" s="170" t="s">
        <v>13279</v>
      </c>
      <c r="D177" s="213"/>
      <c r="E177" s="166" t="s">
        <v>1074</v>
      </c>
      <c r="F177" s="166" t="s">
        <v>2212</v>
      </c>
      <c r="G177" s="166" t="s">
        <v>12764</v>
      </c>
      <c r="H177" s="167">
        <v>0</v>
      </c>
      <c r="I177" s="168" t="s">
        <v>2241</v>
      </c>
      <c r="J177" s="168" t="s">
        <v>8529</v>
      </c>
      <c r="K177" s="207"/>
      <c r="L177" s="207"/>
      <c r="M177" s="207"/>
      <c r="N177" s="207"/>
      <c r="O177" s="207"/>
      <c r="P177" s="169"/>
      <c r="Q177" s="208"/>
      <c r="R177" s="166" t="s">
        <v>13279</v>
      </c>
      <c r="S177" s="165" t="s">
        <v>475</v>
      </c>
      <c r="T177" s="165" t="e">
        <v>#N/A</v>
      </c>
      <c r="U177" s="185"/>
      <c r="V177" s="209">
        <v>244</v>
      </c>
      <c r="X177" s="210">
        <f>IF(AND(C177="Smelter not listed",OR(LEN(D177)=0,LEN(E177)=0)),1,0)</f>
        <v>0</v>
      </c>
      <c r="AB177" s="211" t="str">
        <f>B177&amp;C177</f>
        <v>GoldREMONDIS PMR B.V.</v>
      </c>
    </row>
    <row r="178" spans="1:28" s="210" customFormat="1" ht="21" customHeight="1">
      <c r="A178" s="165" t="s">
        <v>1751</v>
      </c>
      <c r="B178" s="166" t="s">
        <v>1090</v>
      </c>
      <c r="C178" s="170" t="s">
        <v>1750</v>
      </c>
      <c r="D178" s="213"/>
      <c r="E178" s="166" t="s">
        <v>2323</v>
      </c>
      <c r="F178" s="166" t="s">
        <v>1751</v>
      </c>
      <c r="G178" s="166" t="s">
        <v>12764</v>
      </c>
      <c r="H178" s="167">
        <v>0</v>
      </c>
      <c r="I178" s="168" t="s">
        <v>1752</v>
      </c>
      <c r="J178" s="168" t="s">
        <v>1560</v>
      </c>
      <c r="K178" s="207"/>
      <c r="L178" s="207"/>
      <c r="M178" s="207"/>
      <c r="N178" s="207"/>
      <c r="O178" s="207"/>
      <c r="P178" s="169"/>
      <c r="Q178" s="208"/>
      <c r="R178" s="166" t="s">
        <v>1750</v>
      </c>
      <c r="S178" s="165" t="e">
        <v>#REF!</v>
      </c>
      <c r="T178" s="165" t="e">
        <v>#REF!</v>
      </c>
      <c r="U178" s="185"/>
      <c r="V178" s="209">
        <v>629</v>
      </c>
      <c r="X178" s="210">
        <f>IF(AND(C178="Smelter not listed",OR(LEN(D178)=0,LEN(E178)=0)),1,0)</f>
        <v>0</v>
      </c>
      <c r="AB178" s="211" t="str">
        <f>B178&amp;C178</f>
        <v>TungstenNiagara Refining LLC</v>
      </c>
    </row>
    <row r="179" spans="1:28" s="210" customFormat="1" ht="21" customHeight="1">
      <c r="A179" s="165" t="s">
        <v>15179</v>
      </c>
      <c r="B179" s="166" t="s">
        <v>1088</v>
      </c>
      <c r="C179" s="170" t="s">
        <v>15178</v>
      </c>
      <c r="D179" s="213"/>
      <c r="E179" s="166" t="s">
        <v>1063</v>
      </c>
      <c r="F179" s="166" t="s">
        <v>15179</v>
      </c>
      <c r="G179" s="166" t="s">
        <v>12764</v>
      </c>
      <c r="H179" s="167">
        <v>0</v>
      </c>
      <c r="I179" s="168" t="s">
        <v>14554</v>
      </c>
      <c r="J179" s="168" t="s">
        <v>12398</v>
      </c>
      <c r="K179" s="207"/>
      <c r="L179" s="207"/>
      <c r="M179" s="207"/>
      <c r="N179" s="207"/>
      <c r="O179" s="207"/>
      <c r="P179" s="169"/>
      <c r="Q179" s="208"/>
      <c r="R179" s="166" t="s">
        <v>15178</v>
      </c>
      <c r="S179" s="165" t="e">
        <v>#REF!</v>
      </c>
      <c r="T179" s="165" t="e">
        <v>#REF!</v>
      </c>
      <c r="U179" s="185"/>
      <c r="V179" s="209">
        <v>529</v>
      </c>
      <c r="X179" s="210">
        <f>IF(AND(C179="Smelter not listed",OR(LEN(D179)=0,LEN(E179)=0)),1,0)</f>
        <v>0</v>
      </c>
      <c r="AB179" s="211" t="str">
        <f>B179&amp;C179</f>
        <v>TinPT Rajehan Ariq</v>
      </c>
    </row>
    <row r="180" spans="1:28" s="210" customFormat="1" ht="21" customHeight="1">
      <c r="A180" s="165" t="s">
        <v>15179</v>
      </c>
      <c r="B180" s="166" t="s">
        <v>1088</v>
      </c>
      <c r="C180" s="170" t="s">
        <v>15178</v>
      </c>
      <c r="D180" s="213"/>
      <c r="E180" s="166" t="s">
        <v>1063</v>
      </c>
      <c r="F180" s="166" t="s">
        <v>15179</v>
      </c>
      <c r="G180" s="166" t="s">
        <v>12764</v>
      </c>
      <c r="H180" s="167">
        <v>0</v>
      </c>
      <c r="I180" s="168" t="s">
        <v>14554</v>
      </c>
      <c r="J180" s="168" t="s">
        <v>12398</v>
      </c>
      <c r="K180" s="207"/>
      <c r="L180" s="207"/>
      <c r="M180" s="207"/>
      <c r="N180" s="207"/>
      <c r="O180" s="207"/>
      <c r="P180" s="169"/>
      <c r="Q180" s="208"/>
      <c r="R180" s="166" t="s">
        <v>15178</v>
      </c>
      <c r="S180" s="165" t="str">
        <f ca="1">IF(B180="","",IF(ISERROR(MATCH($E180,CL,0)),"Unknown",INDIRECT("'C'!$A$"&amp;MATCH($E180,CL,0)+1)))</f>
        <v>ID</v>
      </c>
      <c r="T180" s="165" t="str">
        <f ca="1">IF(B180="","",IF(ISERROR(MATCH($J180,[1]SorP!$B$1:$B$6261,0)),"",INDIRECT("'SorP'!$A$"&amp;MATCH($S180&amp;$J180,[1]SorP!C:C,0))))</f>
        <v>ID-BB</v>
      </c>
      <c r="U180" s="185"/>
      <c r="V180" s="209">
        <f>IF(C180="",NA(),IF(OR(C180="Smelter not listed",C180="Smelter not yet identified"),MATCH($B180&amp;$D180,'[1]Smelter Look-up'!$J:$J,0),MATCH($B180&amp;$C180,'[1]Smelter Look-up'!$J:$J,0)))</f>
        <v>529</v>
      </c>
      <c r="X180" s="210">
        <f>IF(AND(C180="Smelter not listed",OR(LEN(D180)=0,LEN(E180)=0)),1,0)</f>
        <v>0</v>
      </c>
      <c r="AB180" s="211" t="str">
        <f>B180&amp;C180</f>
        <v>TinPT Rajehan Ariq</v>
      </c>
    </row>
    <row r="181" spans="1:28" s="210" customFormat="1" ht="21" customHeight="1">
      <c r="A181" s="165" t="s">
        <v>1639</v>
      </c>
      <c r="B181" s="166" t="s">
        <v>1087</v>
      </c>
      <c r="C181" s="170" t="s">
        <v>2199</v>
      </c>
      <c r="D181" s="213"/>
      <c r="E181" s="166" t="s">
        <v>1069</v>
      </c>
      <c r="F181" s="166" t="s">
        <v>1639</v>
      </c>
      <c r="G181" s="166" t="s">
        <v>12764</v>
      </c>
      <c r="H181" s="167">
        <v>0</v>
      </c>
      <c r="I181" s="168" t="s">
        <v>15163</v>
      </c>
      <c r="J181" s="168" t="s">
        <v>12422</v>
      </c>
      <c r="K181" s="207"/>
      <c r="L181" s="207"/>
      <c r="M181" s="207"/>
      <c r="N181" s="207"/>
      <c r="O181" s="207"/>
      <c r="P181" s="169"/>
      <c r="Q181" s="208"/>
      <c r="R181" s="166" t="s">
        <v>2199</v>
      </c>
      <c r="S181" s="165" t="e">
        <v>#REF!</v>
      </c>
      <c r="T181" s="165" t="e">
        <v>#REF!</v>
      </c>
      <c r="U181" s="185"/>
      <c r="V181" s="209">
        <v>166</v>
      </c>
      <c r="X181" s="210">
        <f>IF(AND(C181="Smelter not listed",OR(LEN(D181)=0,LEN(E181)=0)),1,0)</f>
        <v>0</v>
      </c>
      <c r="AB181" s="211" t="str">
        <f>B181&amp;C181</f>
        <v>GoldKorea Zinc Co., Ltd.</v>
      </c>
    </row>
    <row r="182" spans="1:28" s="210" customFormat="1" ht="21" customHeight="1">
      <c r="A182" s="165" t="s">
        <v>2221</v>
      </c>
      <c r="B182" s="166" t="s">
        <v>1087</v>
      </c>
      <c r="C182" s="170" t="s">
        <v>2220</v>
      </c>
      <c r="D182" s="213"/>
      <c r="E182" s="166" t="s">
        <v>1067</v>
      </c>
      <c r="F182" s="166" t="s">
        <v>2221</v>
      </c>
      <c r="G182" s="166" t="s">
        <v>12764</v>
      </c>
      <c r="H182" s="167">
        <v>0</v>
      </c>
      <c r="I182" s="168" t="s">
        <v>2222</v>
      </c>
      <c r="J182" s="168" t="s">
        <v>2223</v>
      </c>
      <c r="K182" s="207"/>
      <c r="L182" s="207"/>
      <c r="M182" s="207"/>
      <c r="N182" s="207"/>
      <c r="O182" s="207"/>
      <c r="P182" s="169"/>
      <c r="Q182" s="208"/>
      <c r="R182" s="166" t="s">
        <v>2220</v>
      </c>
      <c r="S182" s="165" t="e">
        <v>#REF!</v>
      </c>
      <c r="T182" s="165" t="e">
        <v>#REF!</v>
      </c>
      <c r="U182" s="185"/>
      <c r="V182" s="209">
        <v>314</v>
      </c>
      <c r="X182" s="210">
        <f>IF(AND(C182="Smelter not listed",OR(LEN(D182)=0,LEN(E182)=0)),1,0)</f>
        <v>0</v>
      </c>
      <c r="AB182" s="211" t="str">
        <f>B182&amp;C182</f>
        <v>GoldTOO Tau-Ken-Altyn</v>
      </c>
    </row>
    <row r="183" spans="1:28" s="210" customFormat="1" ht="21" customHeight="1">
      <c r="A183" s="165" t="s">
        <v>13299</v>
      </c>
      <c r="B183" s="166" t="s">
        <v>1090</v>
      </c>
      <c r="C183" s="170" t="s">
        <v>14539</v>
      </c>
      <c r="D183" s="213"/>
      <c r="E183" s="166" t="s">
        <v>1058</v>
      </c>
      <c r="F183" s="166" t="s">
        <v>13299</v>
      </c>
      <c r="G183" s="166" t="s">
        <v>12764</v>
      </c>
      <c r="H183" s="167">
        <v>0</v>
      </c>
      <c r="I183" s="168" t="s">
        <v>1558</v>
      </c>
      <c r="J183" s="168" t="s">
        <v>13119</v>
      </c>
      <c r="K183" s="207"/>
      <c r="L183" s="207"/>
      <c r="M183" s="207"/>
      <c r="N183" s="207"/>
      <c r="O183" s="207"/>
      <c r="P183" s="169"/>
      <c r="Q183" s="208"/>
      <c r="R183" s="166" t="s">
        <v>14539</v>
      </c>
      <c r="S183" s="165" t="e">
        <v>#REF!</v>
      </c>
      <c r="T183" s="165" t="e">
        <v>#REF!</v>
      </c>
      <c r="U183" s="185"/>
      <c r="V183" s="209">
        <v>586</v>
      </c>
      <c r="X183" s="210">
        <f>IF(AND(C183="Smelter not listed",OR(LEN(D183)=0,LEN(E183)=0)),1,0)</f>
        <v>0</v>
      </c>
      <c r="AB183" s="211" t="str">
        <f>B183&amp;C183</f>
        <v>TungstenChina Molybdenum Tungsten Co., Ltd.</v>
      </c>
    </row>
    <row r="184" spans="1:28" s="210" customFormat="1" ht="21" customHeight="1">
      <c r="A184" s="165" t="s">
        <v>14870</v>
      </c>
      <c r="B184" s="166" t="s">
        <v>1088</v>
      </c>
      <c r="C184" s="170" t="s">
        <v>14869</v>
      </c>
      <c r="D184" s="213"/>
      <c r="E184" s="166" t="s">
        <v>1063</v>
      </c>
      <c r="F184" s="166" t="s">
        <v>14870</v>
      </c>
      <c r="G184" s="166" t="s">
        <v>12764</v>
      </c>
      <c r="H184" s="167">
        <v>0</v>
      </c>
      <c r="I184" s="168" t="s">
        <v>14871</v>
      </c>
      <c r="J184" s="168" t="s">
        <v>1707</v>
      </c>
      <c r="K184" s="207"/>
      <c r="L184" s="207"/>
      <c r="M184" s="207"/>
      <c r="N184" s="207"/>
      <c r="O184" s="207"/>
      <c r="P184" s="169"/>
      <c r="Q184" s="208"/>
      <c r="R184" s="166" t="s">
        <v>14869</v>
      </c>
      <c r="S184" s="165" t="e">
        <v>#REF!</v>
      </c>
      <c r="T184" s="165" t="e">
        <v>#REF!</v>
      </c>
      <c r="U184" s="185"/>
      <c r="V184" s="209">
        <v>522</v>
      </c>
      <c r="X184" s="210">
        <f>IF(AND(C184="Smelter not listed",OR(LEN(D184)=0,LEN(E184)=0)),1,0)</f>
        <v>0</v>
      </c>
      <c r="AB184" s="211" t="str">
        <f>B184&amp;C184</f>
        <v>TinPT Cipta Persada Mulia</v>
      </c>
    </row>
    <row r="185" spans="1:28" s="210" customFormat="1" ht="21" customHeight="1">
      <c r="A185" s="165" t="s">
        <v>1727</v>
      </c>
      <c r="B185" s="166" t="s">
        <v>1088</v>
      </c>
      <c r="C185" s="170" t="s">
        <v>11985</v>
      </c>
      <c r="D185" s="213"/>
      <c r="E185" s="166" t="s">
        <v>1054</v>
      </c>
      <c r="F185" s="166" t="s">
        <v>1727</v>
      </c>
      <c r="G185" s="166" t="s">
        <v>12764</v>
      </c>
      <c r="H185" s="167">
        <v>0</v>
      </c>
      <c r="I185" s="168" t="s">
        <v>1644</v>
      </c>
      <c r="J185" s="168" t="s">
        <v>1678</v>
      </c>
      <c r="K185" s="207"/>
      <c r="L185" s="207"/>
      <c r="M185" s="207"/>
      <c r="N185" s="207"/>
      <c r="O185" s="207"/>
      <c r="P185" s="169"/>
      <c r="Q185" s="208"/>
      <c r="R185" s="166" t="s">
        <v>11985</v>
      </c>
      <c r="S185" s="165" t="e">
        <v>#REF!</v>
      </c>
      <c r="T185" s="165" t="e">
        <v>#REF!</v>
      </c>
      <c r="U185" s="185"/>
      <c r="V185" s="209">
        <v>534</v>
      </c>
      <c r="X185" s="210">
        <f>IF(AND(C185="Smelter not listed",OR(LEN(D185)=0,LEN(E185)=0)),1,0)</f>
        <v>0</v>
      </c>
      <c r="AB185" s="211" t="str">
        <f>B185&amp;C185</f>
        <v>TinResind Industria e Comercio Ltda.</v>
      </c>
    </row>
    <row r="186" spans="1:28" s="210" customFormat="1" ht="21" customHeight="1">
      <c r="A186" s="165" t="s">
        <v>1677</v>
      </c>
      <c r="B186" s="166" t="s">
        <v>1089</v>
      </c>
      <c r="C186" s="170" t="s">
        <v>11985</v>
      </c>
      <c r="D186" s="213"/>
      <c r="E186" s="166" t="s">
        <v>1054</v>
      </c>
      <c r="F186" s="166" t="s">
        <v>1677</v>
      </c>
      <c r="G186" s="166" t="s">
        <v>12764</v>
      </c>
      <c r="H186" s="167">
        <v>0</v>
      </c>
      <c r="I186" s="168" t="s">
        <v>1644</v>
      </c>
      <c r="J186" s="168" t="s">
        <v>1678</v>
      </c>
      <c r="K186" s="207"/>
      <c r="L186" s="207"/>
      <c r="M186" s="207"/>
      <c r="N186" s="207"/>
      <c r="O186" s="207"/>
      <c r="P186" s="169"/>
      <c r="Q186" s="208"/>
      <c r="R186" s="166" t="s">
        <v>11985</v>
      </c>
      <c r="S186" s="165" t="e">
        <v>#REF!</v>
      </c>
      <c r="T186" s="165" t="e">
        <v>#REF!</v>
      </c>
      <c r="U186" s="185"/>
      <c r="V186" s="209">
        <v>394</v>
      </c>
      <c r="X186" s="210">
        <f>IF(AND(C186="Smelter not listed",OR(LEN(D186)=0,LEN(E186)=0)),1,0)</f>
        <v>0</v>
      </c>
      <c r="AB186" s="211" t="str">
        <f>B186&amp;C186</f>
        <v>TantalumResind Industria e Comercio Ltda.</v>
      </c>
    </row>
    <row r="187" spans="1:28" s="210" customFormat="1" ht="21" customHeight="1">
      <c r="A187" s="165" t="s">
        <v>2325</v>
      </c>
      <c r="B187" s="166" t="s">
        <v>1087</v>
      </c>
      <c r="C187" s="170" t="s">
        <v>2324</v>
      </c>
      <c r="D187" s="213"/>
      <c r="E187" s="166" t="s">
        <v>2323</v>
      </c>
      <c r="F187" s="166" t="s">
        <v>2325</v>
      </c>
      <c r="G187" s="166" t="s">
        <v>12764</v>
      </c>
      <c r="H187" s="167">
        <v>0</v>
      </c>
      <c r="I187" s="168" t="s">
        <v>2326</v>
      </c>
      <c r="J187" s="168" t="s">
        <v>1660</v>
      </c>
      <c r="K187" s="207"/>
      <c r="L187" s="207"/>
      <c r="M187" s="207"/>
      <c r="N187" s="207"/>
      <c r="O187" s="207"/>
      <c r="P187" s="169"/>
      <c r="Q187" s="208"/>
      <c r="R187" s="166" t="s">
        <v>2324</v>
      </c>
      <c r="S187" s="165" t="e">
        <v>#REF!</v>
      </c>
      <c r="T187" s="165" t="e">
        <v>#REF!</v>
      </c>
      <c r="U187" s="185"/>
      <c r="V187" s="209">
        <v>7</v>
      </c>
      <c r="X187" s="210">
        <f>IF(AND(C187="Smelter not listed",OR(LEN(D187)=0,LEN(E187)=0)),1,0)</f>
        <v>0</v>
      </c>
      <c r="AB187" s="211" t="str">
        <f>B187&amp;C187</f>
        <v>GoldAbington Reldan Metals, LLC</v>
      </c>
    </row>
    <row r="188" spans="1:28" s="210" customFormat="1" ht="21" customHeight="1">
      <c r="A188" s="165" t="s">
        <v>2421</v>
      </c>
      <c r="B188" s="166" t="s">
        <v>1088</v>
      </c>
      <c r="C188" s="170" t="s">
        <v>2420</v>
      </c>
      <c r="D188" s="213"/>
      <c r="E188" s="166" t="s">
        <v>1054</v>
      </c>
      <c r="F188" s="166" t="s">
        <v>2421</v>
      </c>
      <c r="G188" s="166" t="s">
        <v>12764</v>
      </c>
      <c r="H188" s="167">
        <v>0</v>
      </c>
      <c r="I188" s="168" t="s">
        <v>2429</v>
      </c>
      <c r="J188" s="168" t="s">
        <v>1610</v>
      </c>
      <c r="K188" s="207"/>
      <c r="L188" s="207"/>
      <c r="M188" s="207"/>
      <c r="N188" s="207"/>
      <c r="O188" s="207"/>
      <c r="P188" s="169"/>
      <c r="Q188" s="208"/>
      <c r="R188" s="166" t="s">
        <v>2420</v>
      </c>
      <c r="S188" s="165" t="e">
        <v>#REF!</v>
      </c>
      <c r="T188" s="165" t="e">
        <v>#REF!</v>
      </c>
      <c r="U188" s="185"/>
      <c r="V188" s="209">
        <v>539</v>
      </c>
      <c r="X188" s="210">
        <f>IF(AND(C188="Smelter not listed",OR(LEN(D188)=0,LEN(E188)=0)),1,0)</f>
        <v>0</v>
      </c>
      <c r="AB188" s="211" t="str">
        <f>B188&amp;C188</f>
        <v>TinSuper Ligas</v>
      </c>
    </row>
    <row r="189" spans="1:28" s="210" customFormat="1" ht="21" customHeight="1">
      <c r="A189" s="165" t="s">
        <v>2393</v>
      </c>
      <c r="B189" s="166" t="s">
        <v>1087</v>
      </c>
      <c r="C189" s="170" t="s">
        <v>2392</v>
      </c>
      <c r="D189" s="213"/>
      <c r="E189" s="166" t="s">
        <v>1065</v>
      </c>
      <c r="F189" s="166" t="s">
        <v>2393</v>
      </c>
      <c r="G189" s="166" t="s">
        <v>12764</v>
      </c>
      <c r="H189" s="167">
        <v>0</v>
      </c>
      <c r="I189" s="168" t="s">
        <v>1522</v>
      </c>
      <c r="J189" s="168" t="s">
        <v>6296</v>
      </c>
      <c r="K189" s="207"/>
      <c r="L189" s="207"/>
      <c r="M189" s="207"/>
      <c r="N189" s="207"/>
      <c r="O189" s="207"/>
      <c r="P189" s="169"/>
      <c r="Q189" s="208"/>
      <c r="R189" s="166" t="s">
        <v>2392</v>
      </c>
      <c r="S189" s="165" t="e">
        <v>#REF!</v>
      </c>
      <c r="T189" s="165" t="e">
        <v>#REF!</v>
      </c>
      <c r="U189" s="185"/>
      <c r="V189" s="209">
        <v>139</v>
      </c>
      <c r="X189" s="210">
        <f>IF(AND(C189="Smelter not listed",OR(LEN(D189)=0,LEN(E189)=0)),1,0)</f>
        <v>0</v>
      </c>
      <c r="AB189" s="211" t="str">
        <f>B189&amp;C189</f>
        <v>GoldItalpreziosi</v>
      </c>
    </row>
    <row r="190" spans="1:28" s="210" customFormat="1" ht="21" customHeight="1">
      <c r="A190" s="165" t="s">
        <v>1728</v>
      </c>
      <c r="B190" s="166" t="s">
        <v>1088</v>
      </c>
      <c r="C190" s="170" t="s">
        <v>12472</v>
      </c>
      <c r="D190" s="213"/>
      <c r="E190" s="166" t="s">
        <v>1053</v>
      </c>
      <c r="F190" s="166" t="s">
        <v>1728</v>
      </c>
      <c r="G190" s="166" t="s">
        <v>12764</v>
      </c>
      <c r="H190" s="167">
        <v>0</v>
      </c>
      <c r="I190" s="168" t="s">
        <v>1729</v>
      </c>
      <c r="J190" s="168" t="s">
        <v>3031</v>
      </c>
      <c r="K190" s="207"/>
      <c r="L190" s="207"/>
      <c r="M190" s="207"/>
      <c r="N190" s="207"/>
      <c r="O190" s="207"/>
      <c r="P190" s="169"/>
      <c r="Q190" s="208"/>
      <c r="R190" s="166" t="s">
        <v>14898</v>
      </c>
      <c r="S190" s="165" t="e">
        <v>#REF!</v>
      </c>
      <c r="T190" s="165" t="e">
        <v>#REF!</v>
      </c>
      <c r="U190" s="185"/>
      <c r="V190" s="209">
        <v>496</v>
      </c>
      <c r="X190" s="210">
        <f>IF(AND(C190="Smelter not listed",OR(LEN(D190)=0,LEN(E190)=0)),1,0)</f>
        <v>0</v>
      </c>
      <c r="AB190" s="211" t="str">
        <f>B190&amp;C190</f>
        <v>TinMetallo Belgium N.V.</v>
      </c>
    </row>
    <row r="191" spans="1:28" s="210" customFormat="1" ht="21" customHeight="1">
      <c r="A191" s="165" t="s">
        <v>1730</v>
      </c>
      <c r="B191" s="166" t="s">
        <v>1088</v>
      </c>
      <c r="C191" s="170" t="s">
        <v>14899</v>
      </c>
      <c r="D191" s="213"/>
      <c r="E191" s="166" t="s">
        <v>1060</v>
      </c>
      <c r="F191" s="166" t="s">
        <v>1730</v>
      </c>
      <c r="G191" s="166" t="s">
        <v>12764</v>
      </c>
      <c r="H191" s="167">
        <v>0</v>
      </c>
      <c r="I191" s="168" t="s">
        <v>1731</v>
      </c>
      <c r="J191" s="168" t="s">
        <v>11963</v>
      </c>
      <c r="K191" s="207"/>
      <c r="L191" s="207"/>
      <c r="M191" s="207"/>
      <c r="N191" s="207"/>
      <c r="O191" s="207"/>
      <c r="P191" s="169"/>
      <c r="Q191" s="208"/>
      <c r="R191" s="166" t="s">
        <v>14899</v>
      </c>
      <c r="S191" s="165" t="e">
        <v>#REF!</v>
      </c>
      <c r="T191" s="165" t="e">
        <v>#REF!</v>
      </c>
      <c r="U191" s="185"/>
      <c r="V191" s="209">
        <v>425</v>
      </c>
      <c r="X191" s="210">
        <f>IF(AND(C191="Smelter not listed",OR(LEN(D191)=0,LEN(E191)=0)),1,0)</f>
        <v>0</v>
      </c>
      <c r="AB191" s="211" t="str">
        <f>B191&amp;C191</f>
        <v>TinAurubis Berango</v>
      </c>
    </row>
    <row r="192" spans="1:28" s="210" customFormat="1" ht="21" customHeight="1">
      <c r="A192" s="165" t="s">
        <v>14907</v>
      </c>
      <c r="B192" s="166" t="s">
        <v>1088</v>
      </c>
      <c r="C192" s="170" t="s">
        <v>14906</v>
      </c>
      <c r="D192" s="213"/>
      <c r="E192" s="166" t="s">
        <v>1063</v>
      </c>
      <c r="F192" s="166" t="s">
        <v>14907</v>
      </c>
      <c r="G192" s="166" t="s">
        <v>12764</v>
      </c>
      <c r="H192" s="167">
        <v>0</v>
      </c>
      <c r="I192" s="168" t="s">
        <v>14910</v>
      </c>
      <c r="J192" s="168" t="s">
        <v>12398</v>
      </c>
      <c r="K192" s="207"/>
      <c r="L192" s="207"/>
      <c r="M192" s="207"/>
      <c r="N192" s="207"/>
      <c r="O192" s="207"/>
      <c r="P192" s="169"/>
      <c r="Q192" s="208"/>
      <c r="R192" s="166" t="s">
        <v>14906</v>
      </c>
      <c r="S192" s="165" t="e">
        <v>#REF!</v>
      </c>
      <c r="T192" s="165" t="e">
        <v>#REF!</v>
      </c>
      <c r="U192" s="185"/>
      <c r="V192" s="209">
        <v>521</v>
      </c>
      <c r="X192" s="210">
        <f>IF(AND(C192="Smelter not listed",OR(LEN(D192)=0,LEN(E192)=0)),1,0)</f>
        <v>0</v>
      </c>
      <c r="AB192" s="211" t="str">
        <f>B192&amp;C192</f>
        <v>TinPT Bangka Prima Tin</v>
      </c>
    </row>
    <row r="193" spans="1:28" s="210" customFormat="1" ht="21" customHeight="1">
      <c r="A193" s="165" t="s">
        <v>2110</v>
      </c>
      <c r="B193" s="166" t="s">
        <v>1087</v>
      </c>
      <c r="C193" s="170" t="s">
        <v>2108</v>
      </c>
      <c r="D193" s="213"/>
      <c r="E193" s="166" t="s">
        <v>1059</v>
      </c>
      <c r="F193" s="166" t="s">
        <v>2110</v>
      </c>
      <c r="G193" s="166" t="s">
        <v>12764</v>
      </c>
      <c r="H193" s="167">
        <v>0</v>
      </c>
      <c r="I193" s="168" t="s">
        <v>1498</v>
      </c>
      <c r="J193" s="168" t="s">
        <v>1499</v>
      </c>
      <c r="K193" s="207"/>
      <c r="L193" s="207"/>
      <c r="M193" s="207"/>
      <c r="N193" s="207"/>
      <c r="O193" s="207"/>
      <c r="P193" s="169"/>
      <c r="Q193" s="208"/>
      <c r="R193" s="166" t="s">
        <v>2108</v>
      </c>
      <c r="S193" s="165" t="e">
        <v>#REF!</v>
      </c>
      <c r="T193" s="165" t="e">
        <v>#REF!</v>
      </c>
      <c r="U193" s="185"/>
      <c r="V193" s="209">
        <v>325</v>
      </c>
      <c r="X193" s="210">
        <f>IF(AND(C193="Smelter not listed",OR(LEN(D193)=0,LEN(E193)=0)),1,0)</f>
        <v>0</v>
      </c>
      <c r="AB193" s="211" t="str">
        <f>B193&amp;C193</f>
        <v>GoldWIELAND Edelmetalle GmbH</v>
      </c>
    </row>
    <row r="194" spans="1:28" s="210" customFormat="1" ht="21" customHeight="1">
      <c r="A194" s="165" t="s">
        <v>2111</v>
      </c>
      <c r="B194" s="166" t="s">
        <v>1087</v>
      </c>
      <c r="C194" s="170" t="s">
        <v>15431</v>
      </c>
      <c r="D194" s="213"/>
      <c r="E194" s="166" t="s">
        <v>1052</v>
      </c>
      <c r="F194" s="166" t="s">
        <v>2111</v>
      </c>
      <c r="G194" s="166" t="s">
        <v>12764</v>
      </c>
      <c r="H194" s="167">
        <v>0</v>
      </c>
      <c r="I194" s="168" t="s">
        <v>2112</v>
      </c>
      <c r="J194" s="168" t="s">
        <v>2687</v>
      </c>
      <c r="K194" s="207"/>
      <c r="L194" s="207"/>
      <c r="M194" s="207"/>
      <c r="N194" s="207"/>
      <c r="O194" s="207"/>
      <c r="P194" s="169"/>
      <c r="Q194" s="208"/>
      <c r="R194" s="166" t="s">
        <v>15431</v>
      </c>
      <c r="S194" s="165" t="e">
        <v>#REF!</v>
      </c>
      <c r="T194" s="165" t="e">
        <v>#REF!</v>
      </c>
      <c r="U194" s="185"/>
      <c r="V194" s="209">
        <v>221</v>
      </c>
      <c r="X194" s="210">
        <f>IF(AND(C194="Smelter not listed",OR(LEN(D194)=0,LEN(E194)=0)),1,0)</f>
        <v>0</v>
      </c>
      <c r="AB194" s="211" t="str">
        <f>B194&amp;C194</f>
        <v>GoldOegussa Oesterreichische Gold- und Silber-Scheideanstalt Gesm.b.H.</v>
      </c>
    </row>
    <row r="195" spans="1:28" s="210" customFormat="1" ht="21" customHeight="1">
      <c r="A195" s="165" t="s">
        <v>15921</v>
      </c>
      <c r="B195" s="166" t="s">
        <v>1090</v>
      </c>
      <c r="C195" s="170" t="s">
        <v>1760</v>
      </c>
      <c r="D195" s="213" t="s">
        <v>15922</v>
      </c>
      <c r="E195" s="166" t="s">
        <v>841</v>
      </c>
      <c r="F195" s="166" t="s">
        <v>15921</v>
      </c>
      <c r="G195" s="166" t="s">
        <v>12764</v>
      </c>
      <c r="H195" s="167" t="s">
        <v>15882</v>
      </c>
      <c r="I195" s="168" t="s">
        <v>15882</v>
      </c>
      <c r="J195" s="168" t="s">
        <v>15882</v>
      </c>
      <c r="K195" s="207"/>
      <c r="L195" s="207"/>
      <c r="M195" s="207"/>
      <c r="N195" s="207"/>
      <c r="O195" s="207"/>
      <c r="P195" s="169"/>
      <c r="Q195" s="208"/>
      <c r="R195" s="166" t="s">
        <v>15882</v>
      </c>
      <c r="S195" s="165" t="e">
        <v>#REF!</v>
      </c>
      <c r="T195" s="165" t="s">
        <v>15882</v>
      </c>
      <c r="U195" s="185"/>
      <c r="V195" s="209" t="e">
        <v>#N/A</v>
      </c>
      <c r="X195" s="210">
        <f>IF(AND(C195="Smelter not listed",OR(LEN(D195)=0,LEN(E195)=0)),1,0)</f>
        <v>0</v>
      </c>
      <c r="AB195" s="211" t="str">
        <f>B195&amp;C195</f>
        <v>TungstenSmelter not listed</v>
      </c>
    </row>
    <row r="196" spans="1:28" s="210" customFormat="1" ht="21" customHeight="1">
      <c r="A196" s="165" t="s">
        <v>2169</v>
      </c>
      <c r="B196" s="166" t="s">
        <v>1089</v>
      </c>
      <c r="C196" s="170" t="s">
        <v>2168</v>
      </c>
      <c r="D196" s="213"/>
      <c r="E196" s="166" t="s">
        <v>1058</v>
      </c>
      <c r="F196" s="166" t="s">
        <v>2169</v>
      </c>
      <c r="G196" s="166" t="s">
        <v>12764</v>
      </c>
      <c r="H196" s="167">
        <v>0</v>
      </c>
      <c r="I196" s="168" t="s">
        <v>1662</v>
      </c>
      <c r="J196" s="168" t="s">
        <v>13117</v>
      </c>
      <c r="K196" s="207"/>
      <c r="L196" s="207"/>
      <c r="M196" s="207"/>
      <c r="N196" s="207"/>
      <c r="O196" s="207"/>
      <c r="P196" s="169"/>
      <c r="Q196" s="208"/>
      <c r="R196" s="166" t="s">
        <v>2168</v>
      </c>
      <c r="S196" s="165" t="e">
        <v>#REF!</v>
      </c>
      <c r="T196" s="165" t="e">
        <v>#REF!</v>
      </c>
      <c r="U196" s="185"/>
      <c r="V196" s="209">
        <v>371</v>
      </c>
      <c r="X196" s="210">
        <f>IF(AND(C196="Smelter not listed",OR(LEN(D196)=0,LEN(E196)=0)),1,0)</f>
        <v>0</v>
      </c>
      <c r="AB196" s="211" t="str">
        <f>B196&amp;C196</f>
        <v>TantalumJiangxi Tuohong New Raw Material</v>
      </c>
    </row>
    <row r="197" spans="1:28" s="210" customFormat="1" ht="21" customHeight="1">
      <c r="A197" s="165" t="s">
        <v>15923</v>
      </c>
      <c r="B197" s="166" t="s">
        <v>1088</v>
      </c>
      <c r="C197" s="170" t="s">
        <v>1760</v>
      </c>
      <c r="D197" s="213" t="s">
        <v>15924</v>
      </c>
      <c r="E197" s="166" t="s">
        <v>1058</v>
      </c>
      <c r="F197" s="166" t="s">
        <v>15923</v>
      </c>
      <c r="G197" s="166" t="s">
        <v>12764</v>
      </c>
      <c r="H197" s="167" t="s">
        <v>15882</v>
      </c>
      <c r="I197" s="168" t="s">
        <v>15882</v>
      </c>
      <c r="J197" s="168" t="s">
        <v>15882</v>
      </c>
      <c r="K197" s="207"/>
      <c r="L197" s="207"/>
      <c r="M197" s="207"/>
      <c r="N197" s="207"/>
      <c r="O197" s="207"/>
      <c r="P197" s="169"/>
      <c r="Q197" s="208"/>
      <c r="R197" s="166" t="s">
        <v>15882</v>
      </c>
      <c r="S197" s="165" t="e">
        <v>#REF!</v>
      </c>
      <c r="T197" s="165" t="s">
        <v>15882</v>
      </c>
      <c r="U197" s="185"/>
      <c r="V197" s="209" t="e">
        <v>#N/A</v>
      </c>
      <c r="X197" s="210">
        <f>IF(AND(C197="Smelter not listed",OR(LEN(D197)=0,LEN(E197)=0)),1,0)</f>
        <v>0</v>
      </c>
      <c r="AB197" s="211" t="str">
        <f>B197&amp;C197</f>
        <v>TinSmelter not listed</v>
      </c>
    </row>
    <row r="198" spans="1:28" s="210" customFormat="1" ht="21" customHeight="1">
      <c r="A198" s="165" t="s">
        <v>2189</v>
      </c>
      <c r="B198" s="166" t="s">
        <v>1087</v>
      </c>
      <c r="C198" s="170" t="s">
        <v>2188</v>
      </c>
      <c r="D198" s="213"/>
      <c r="E198" s="166" t="s">
        <v>1064</v>
      </c>
      <c r="F198" s="166" t="s">
        <v>2189</v>
      </c>
      <c r="G198" s="166" t="s">
        <v>12764</v>
      </c>
      <c r="H198" s="167">
        <v>0</v>
      </c>
      <c r="I198" s="168" t="s">
        <v>2238</v>
      </c>
      <c r="J198" s="168" t="s">
        <v>14938</v>
      </c>
      <c r="K198" s="207"/>
      <c r="L198" s="207"/>
      <c r="M198" s="207"/>
      <c r="N198" s="207"/>
      <c r="O198" s="207"/>
      <c r="P198" s="169"/>
      <c r="Q198" s="208"/>
      <c r="R198" s="166" t="s">
        <v>2188</v>
      </c>
      <c r="S198" s="165" t="e">
        <v>#REF!</v>
      </c>
      <c r="T198" s="165" t="e">
        <v>#REF!</v>
      </c>
      <c r="U198" s="185"/>
      <c r="V198" s="209">
        <v>47</v>
      </c>
      <c r="X198" s="210">
        <f>IF(AND(C198="Smelter not listed",OR(LEN(D198)=0,LEN(E198)=0)),1,0)</f>
        <v>0</v>
      </c>
      <c r="AB198" s="211" t="str">
        <f>B198&amp;C198</f>
        <v>GoldBangalore Refinery</v>
      </c>
    </row>
    <row r="199" spans="1:28" s="210" customFormat="1" ht="21" customHeight="1">
      <c r="A199" s="165" t="s">
        <v>2342</v>
      </c>
      <c r="B199" s="166" t="s">
        <v>1087</v>
      </c>
      <c r="C199" s="170" t="s">
        <v>12465</v>
      </c>
      <c r="D199" s="213"/>
      <c r="E199" s="166" t="s">
        <v>1069</v>
      </c>
      <c r="F199" s="166" t="s">
        <v>2342</v>
      </c>
      <c r="G199" s="166" t="s">
        <v>12764</v>
      </c>
      <c r="H199" s="167">
        <v>0</v>
      </c>
      <c r="I199" s="168" t="s">
        <v>12476</v>
      </c>
      <c r="J199" s="168" t="s">
        <v>12419</v>
      </c>
      <c r="K199" s="207"/>
      <c r="L199" s="207"/>
      <c r="M199" s="207"/>
      <c r="N199" s="207"/>
      <c r="O199" s="207"/>
      <c r="P199" s="169"/>
      <c r="Q199" s="208"/>
      <c r="R199" s="166" t="s">
        <v>12465</v>
      </c>
      <c r="S199" s="165" t="e">
        <v>#REF!</v>
      </c>
      <c r="T199" s="165" t="e">
        <v>#REF!</v>
      </c>
      <c r="U199" s="185"/>
      <c r="V199" s="209">
        <v>291</v>
      </c>
      <c r="X199" s="210">
        <f>IF(AND(C199="Smelter not listed",OR(LEN(D199)=0,LEN(E199)=0)),1,0)</f>
        <v>0</v>
      </c>
      <c r="AB199" s="211" t="str">
        <f>B199&amp;C199</f>
        <v>GoldSungEel HiMetal Co., Ltd.</v>
      </c>
    </row>
    <row r="200" spans="1:28" s="210" customFormat="1" ht="21" customHeight="1">
      <c r="A200" s="165" t="s">
        <v>2404</v>
      </c>
      <c r="B200" s="166" t="s">
        <v>1087</v>
      </c>
      <c r="C200" s="170" t="s">
        <v>2403</v>
      </c>
      <c r="D200" s="213"/>
      <c r="E200" s="166" t="s">
        <v>1057</v>
      </c>
      <c r="F200" s="166" t="s">
        <v>2404</v>
      </c>
      <c r="G200" s="166" t="s">
        <v>12764</v>
      </c>
      <c r="H200" s="167">
        <v>0</v>
      </c>
      <c r="I200" s="168" t="s">
        <v>2405</v>
      </c>
      <c r="J200" s="168" t="s">
        <v>2406</v>
      </c>
      <c r="K200" s="207"/>
      <c r="L200" s="207"/>
      <c r="M200" s="207"/>
      <c r="N200" s="207"/>
      <c r="O200" s="207"/>
      <c r="P200" s="169"/>
      <c r="Q200" s="208"/>
      <c r="R200" s="166" t="s">
        <v>2403</v>
      </c>
      <c r="S200" s="165" t="e">
        <v>#REF!</v>
      </c>
      <c r="T200" s="165" t="e">
        <v>#REF!</v>
      </c>
      <c r="U200" s="185"/>
      <c r="V200" s="209">
        <v>234</v>
      </c>
      <c r="X200" s="210">
        <f>IF(AND(C200="Smelter not listed",OR(LEN(D200)=0,LEN(E200)=0)),1,0)</f>
        <v>0</v>
      </c>
      <c r="AB200" s="211" t="str">
        <f>B200&amp;C200</f>
        <v>GoldPlanta Recuperadora de Metales SpA</v>
      </c>
    </row>
    <row r="201" spans="1:28" s="210" customFormat="1" ht="21" customHeight="1">
      <c r="A201" s="165" t="s">
        <v>2419</v>
      </c>
      <c r="B201" s="166" t="s">
        <v>1088</v>
      </c>
      <c r="C201" s="170" t="s">
        <v>2418</v>
      </c>
      <c r="D201" s="213"/>
      <c r="E201" s="166" t="s">
        <v>1058</v>
      </c>
      <c r="F201" s="166" t="s">
        <v>2419</v>
      </c>
      <c r="G201" s="166" t="s">
        <v>12764</v>
      </c>
      <c r="H201" s="167">
        <v>0</v>
      </c>
      <c r="I201" s="168" t="s">
        <v>1737</v>
      </c>
      <c r="J201" s="168" t="s">
        <v>13122</v>
      </c>
      <c r="K201" s="207"/>
      <c r="L201" s="207"/>
      <c r="M201" s="207"/>
      <c r="N201" s="207"/>
      <c r="O201" s="207"/>
      <c r="P201" s="169"/>
      <c r="Q201" s="208"/>
      <c r="R201" s="166" t="s">
        <v>2418</v>
      </c>
      <c r="S201" s="165" t="e">
        <v>#REF!</v>
      </c>
      <c r="T201" s="165" t="e">
        <v>#REF!</v>
      </c>
      <c r="U201" s="185"/>
      <c r="V201" s="209">
        <v>475</v>
      </c>
      <c r="X201" s="210">
        <f>IF(AND(C201="Smelter not listed",OR(LEN(D201)=0,LEN(E201)=0)),1,0)</f>
        <v>0</v>
      </c>
      <c r="AB201" s="211" t="str">
        <f>B201&amp;C201</f>
        <v>TinGuangdong Hanhe Non-Ferrous Metal Co., Ltd.</v>
      </c>
    </row>
    <row r="202" spans="1:28" s="210" customFormat="1" ht="21" customHeight="1">
      <c r="A202" s="165" t="s">
        <v>12462</v>
      </c>
      <c r="B202" s="166" t="s">
        <v>1087</v>
      </c>
      <c r="C202" s="170" t="s">
        <v>12461</v>
      </c>
      <c r="D202" s="213"/>
      <c r="E202" s="166" t="s">
        <v>1069</v>
      </c>
      <c r="F202" s="166" t="s">
        <v>12462</v>
      </c>
      <c r="G202" s="166" t="s">
        <v>12764</v>
      </c>
      <c r="H202" s="167">
        <v>0</v>
      </c>
      <c r="I202" s="168" t="s">
        <v>12475</v>
      </c>
      <c r="J202" s="168" t="s">
        <v>12416</v>
      </c>
      <c r="K202" s="207"/>
      <c r="L202" s="207"/>
      <c r="M202" s="207"/>
      <c r="N202" s="207"/>
      <c r="O202" s="207"/>
      <c r="P202" s="169"/>
      <c r="Q202" s="208"/>
      <c r="R202" s="166" t="s">
        <v>12461</v>
      </c>
      <c r="S202" s="165" t="e">
        <v>#REF!</v>
      </c>
      <c r="T202" s="165" t="e">
        <v>#REF!</v>
      </c>
      <c r="U202" s="185"/>
      <c r="V202" s="209">
        <v>216</v>
      </c>
      <c r="X202" s="210">
        <f>IF(AND(C202="Smelter not listed",OR(LEN(D202)=0,LEN(E202)=0)),1,0)</f>
        <v>0</v>
      </c>
      <c r="AB202" s="211" t="str">
        <f>B202&amp;C202</f>
        <v>GoldNH Recytech Company</v>
      </c>
    </row>
    <row r="203" spans="1:28" s="210" customFormat="1" ht="21" customHeight="1">
      <c r="A203" s="165" t="s">
        <v>12470</v>
      </c>
      <c r="B203" s="166" t="s">
        <v>1088</v>
      </c>
      <c r="C203" s="170" t="s">
        <v>12469</v>
      </c>
      <c r="D203" s="213"/>
      <c r="E203" s="166" t="s">
        <v>1058</v>
      </c>
      <c r="F203" s="166" t="s">
        <v>12470</v>
      </c>
      <c r="G203" s="166" t="s">
        <v>12764</v>
      </c>
      <c r="H203" s="167">
        <v>0</v>
      </c>
      <c r="I203" s="168" t="s">
        <v>12484</v>
      </c>
      <c r="J203" s="168" t="s">
        <v>13100</v>
      </c>
      <c r="K203" s="207"/>
      <c r="L203" s="207"/>
      <c r="M203" s="207"/>
      <c r="N203" s="207"/>
      <c r="O203" s="207"/>
      <c r="P203" s="169"/>
      <c r="Q203" s="208"/>
      <c r="R203" s="166" t="s">
        <v>12469</v>
      </c>
      <c r="S203" s="165" t="e">
        <v>#REF!</v>
      </c>
      <c r="T203" s="165" t="e">
        <v>#REF!</v>
      </c>
      <c r="U203" s="185"/>
      <c r="V203" s="209">
        <v>429</v>
      </c>
      <c r="X203" s="210">
        <f>IF(AND(C203="Smelter not listed",OR(LEN(D203)=0,LEN(E203)=0)),1,0)</f>
        <v>0</v>
      </c>
      <c r="AB203" s="211" t="str">
        <f>B203&amp;C203</f>
        <v>TinChifeng Dajingzi Tin Industry Co., Ltd.</v>
      </c>
    </row>
    <row r="204" spans="1:28" s="210" customFormat="1" ht="21" customHeight="1">
      <c r="A204" s="165" t="s">
        <v>12709</v>
      </c>
      <c r="B204" s="166" t="s">
        <v>1088</v>
      </c>
      <c r="C204" s="170" t="s">
        <v>12708</v>
      </c>
      <c r="D204" s="213"/>
      <c r="E204" s="166" t="s">
        <v>2323</v>
      </c>
      <c r="F204" s="166" t="s">
        <v>12709</v>
      </c>
      <c r="G204" s="166" t="s">
        <v>12764</v>
      </c>
      <c r="H204" s="167">
        <v>0</v>
      </c>
      <c r="I204" s="168" t="s">
        <v>12710</v>
      </c>
      <c r="J204" s="168" t="s">
        <v>1660</v>
      </c>
      <c r="K204" s="207"/>
      <c r="L204" s="207"/>
      <c r="M204" s="207"/>
      <c r="N204" s="207"/>
      <c r="O204" s="207"/>
      <c r="P204" s="169"/>
      <c r="Q204" s="208"/>
      <c r="R204" s="166" t="s">
        <v>12708</v>
      </c>
      <c r="S204" s="165" t="str">
        <f ca="1">IF(B204="","",IF(ISERROR(MATCH($E204,CL,0)),"Unknown",INDIRECT("'C'!$A$"&amp;MATCH($E204,CL,0)+1)))</f>
        <v>US</v>
      </c>
      <c r="T204" s="165" t="str">
        <f ca="1">IF(B204="","",IF(ISERROR(MATCH($J204,[1]SorP!$B$1:$B$6261,0)),"",INDIRECT("'SorP'!$A$"&amp;MATCH($S204&amp;$J204,[1]SorP!C:C,0))))</f>
        <v>US-PA</v>
      </c>
      <c r="U204" s="185"/>
      <c r="V204" s="209">
        <f>IF(C204="",NA(),IF(OR(C204="Smelter not listed",C204="Smelter not yet identified"),MATCH($B204&amp;$D204,'[1]Smelter Look-up'!$J:$J,0),MATCH($B204&amp;$C204,'[1]Smelter Look-up'!$J:$J,0)))</f>
        <v>547</v>
      </c>
      <c r="X204" s="210">
        <f>IF(AND(C204="Smelter not listed",OR(LEN(D204)=0,LEN(E204)=0)),1,0)</f>
        <v>0</v>
      </c>
      <c r="AB204" s="211" t="str">
        <f>B204&amp;C204</f>
        <v>TinTin Technology &amp; Refining</v>
      </c>
    </row>
    <row r="205" spans="1:28" s="210" customFormat="1" ht="21" customHeight="1">
      <c r="A205" s="165" t="s">
        <v>13348</v>
      </c>
      <c r="B205" s="166" t="s">
        <v>1088</v>
      </c>
      <c r="C205" s="170" t="s">
        <v>13334</v>
      </c>
      <c r="D205" s="213"/>
      <c r="E205" s="166" t="s">
        <v>12638</v>
      </c>
      <c r="F205" s="166" t="s">
        <v>13348</v>
      </c>
      <c r="G205" s="166" t="s">
        <v>12764</v>
      </c>
      <c r="H205" s="167">
        <v>0</v>
      </c>
      <c r="I205" s="168" t="s">
        <v>13359</v>
      </c>
      <c r="J205" s="168" t="s">
        <v>9642</v>
      </c>
      <c r="K205" s="207"/>
      <c r="L205" s="207"/>
      <c r="M205" s="207"/>
      <c r="N205" s="207"/>
      <c r="O205" s="207"/>
      <c r="P205" s="169"/>
      <c r="Q205" s="208"/>
      <c r="R205" s="166" t="s">
        <v>13334</v>
      </c>
      <c r="S205" s="165" t="e">
        <v>#REF!</v>
      </c>
      <c r="T205" s="165" t="e">
        <v>#REF!</v>
      </c>
      <c r="U205" s="185"/>
      <c r="V205" s="209">
        <v>488</v>
      </c>
      <c r="X205" s="210">
        <f>IF(AND(C205="Smelter not listed",OR(LEN(D205)=0,LEN(E205)=0)),1,0)</f>
        <v>0</v>
      </c>
      <c r="AB205" s="211" t="str">
        <f>B205&amp;C205</f>
        <v>TinLuna Smelter, Ltd.</v>
      </c>
    </row>
    <row r="206" spans="1:28" s="210" customFormat="1" ht="21" customHeight="1">
      <c r="A206" s="165" t="s">
        <v>13295</v>
      </c>
      <c r="B206" s="166" t="s">
        <v>1088</v>
      </c>
      <c r="C206" s="170" t="s">
        <v>13294</v>
      </c>
      <c r="D206" s="213" t="s">
        <v>13294</v>
      </c>
      <c r="E206" s="166" t="s">
        <v>1058</v>
      </c>
      <c r="F206" s="166" t="s">
        <v>13295</v>
      </c>
      <c r="G206" s="166" t="s">
        <v>12764</v>
      </c>
      <c r="H206" s="167" t="s">
        <v>15939</v>
      </c>
      <c r="I206" s="168" t="s">
        <v>2336</v>
      </c>
      <c r="J206" s="168" t="s">
        <v>13126</v>
      </c>
      <c r="K206" s="207"/>
      <c r="L206" s="207"/>
      <c r="M206" s="207"/>
      <c r="N206" s="207"/>
      <c r="O206" s="207"/>
      <c r="P206" s="169"/>
      <c r="Q206" s="208"/>
      <c r="R206" s="166" t="s">
        <v>13294</v>
      </c>
      <c r="S206" s="165" t="e">
        <v>#REF!</v>
      </c>
      <c r="T206" s="165" t="e">
        <v>#REF!</v>
      </c>
      <c r="U206" s="185"/>
      <c r="V206" s="209">
        <v>568</v>
      </c>
      <c r="X206" s="210">
        <f>IF(AND(C206="Smelter not listed",OR(LEN(D206)=0,LEN(E206)=0)),1,0)</f>
        <v>0</v>
      </c>
      <c r="AB206" s="211" t="str">
        <f>B206&amp;C206</f>
        <v>TinYunnan Yunfan Non-ferrous Metals Co., Ltd.</v>
      </c>
    </row>
    <row r="207" spans="1:28" s="210" customFormat="1" ht="21" customHeight="1">
      <c r="A207" s="165" t="s">
        <v>13304</v>
      </c>
      <c r="B207" s="166" t="s">
        <v>1090</v>
      </c>
      <c r="C207" s="170" t="s">
        <v>13303</v>
      </c>
      <c r="D207" s="213"/>
      <c r="E207" s="166" t="s">
        <v>2322</v>
      </c>
      <c r="F207" s="166" t="s">
        <v>13304</v>
      </c>
      <c r="G207" s="166" t="s">
        <v>12764</v>
      </c>
      <c r="H207" s="167">
        <v>0</v>
      </c>
      <c r="I207" s="168" t="s">
        <v>13314</v>
      </c>
      <c r="J207" s="168" t="s">
        <v>11044</v>
      </c>
      <c r="K207" s="207"/>
      <c r="L207" s="207"/>
      <c r="M207" s="207"/>
      <c r="N207" s="207"/>
      <c r="O207" s="207"/>
      <c r="P207" s="169"/>
      <c r="Q207" s="208"/>
      <c r="R207" s="166" t="s">
        <v>13303</v>
      </c>
      <c r="S207" s="165" t="e">
        <v>#REF!</v>
      </c>
      <c r="T207" s="165" t="e">
        <v>#REF!</v>
      </c>
      <c r="U207" s="185"/>
      <c r="V207" s="209">
        <v>621</v>
      </c>
      <c r="X207" s="210">
        <f>IF(AND(C207="Smelter not listed",OR(LEN(D207)=0,LEN(E207)=0)),1,0)</f>
        <v>0</v>
      </c>
      <c r="AB207" s="211" t="str">
        <f>B207&amp;C207</f>
        <v>TungstenLianyou Metals Co., Ltd.</v>
      </c>
    </row>
    <row r="208" spans="1:28" s="210" customFormat="1" ht="21" customHeight="1">
      <c r="A208" s="165" t="s">
        <v>13353</v>
      </c>
      <c r="B208" s="166" t="s">
        <v>1090</v>
      </c>
      <c r="C208" s="170" t="s">
        <v>14913</v>
      </c>
      <c r="D208" s="213"/>
      <c r="E208" s="166" t="s">
        <v>1058</v>
      </c>
      <c r="F208" s="166" t="s">
        <v>13353</v>
      </c>
      <c r="G208" s="166" t="s">
        <v>12764</v>
      </c>
      <c r="H208" s="167">
        <v>0</v>
      </c>
      <c r="I208" s="168" t="s">
        <v>14551</v>
      </c>
      <c r="J208" s="168" t="s">
        <v>13122</v>
      </c>
      <c r="K208" s="207"/>
      <c r="L208" s="207"/>
      <c r="M208" s="207"/>
      <c r="N208" s="207"/>
      <c r="O208" s="207"/>
      <c r="P208" s="169"/>
      <c r="Q208" s="208"/>
      <c r="R208" s="166" t="s">
        <v>14913</v>
      </c>
      <c r="S208" s="165" t="e">
        <v>#REF!</v>
      </c>
      <c r="T208" s="165" t="e">
        <v>#REF!</v>
      </c>
      <c r="U208" s="185"/>
      <c r="V208" s="209">
        <v>602</v>
      </c>
      <c r="X208" s="210">
        <f>IF(AND(C208="Smelter not listed",OR(LEN(D208)=0,LEN(E208)=0)),1,0)</f>
        <v>0</v>
      </c>
      <c r="AB208" s="211" t="str">
        <f>B208&amp;C208</f>
        <v>TungstenHubei Green Tungsten Co., Ltd.</v>
      </c>
    </row>
    <row r="209" spans="1:30" s="210" customFormat="1" ht="21" customHeight="1">
      <c r="A209" s="165" t="s">
        <v>13342</v>
      </c>
      <c r="B209" s="166" t="s">
        <v>1087</v>
      </c>
      <c r="C209" s="170" t="s">
        <v>13322</v>
      </c>
      <c r="D209" s="213"/>
      <c r="E209" s="166" t="s">
        <v>1066</v>
      </c>
      <c r="F209" s="166" t="s">
        <v>13342</v>
      </c>
      <c r="G209" s="166" t="s">
        <v>12764</v>
      </c>
      <c r="H209" s="167">
        <v>0</v>
      </c>
      <c r="I209" s="168" t="s">
        <v>13356</v>
      </c>
      <c r="J209" s="168" t="s">
        <v>1527</v>
      </c>
      <c r="K209" s="207"/>
      <c r="L209" s="207"/>
      <c r="M209" s="207"/>
      <c r="N209" s="207"/>
      <c r="O209" s="207"/>
      <c r="P209" s="169"/>
      <c r="Q209" s="208"/>
      <c r="R209" s="166" t="s">
        <v>13322</v>
      </c>
      <c r="S209" s="165" t="e">
        <v>#REF!</v>
      </c>
      <c r="T209" s="165" t="e">
        <v>#REF!</v>
      </c>
      <c r="U209" s="185"/>
      <c r="V209" s="209">
        <v>85</v>
      </c>
      <c r="X209" s="210">
        <f>IF(AND(C209="Smelter not listed",OR(LEN(D209)=0,LEN(E209)=0)),1,0)</f>
        <v>0</v>
      </c>
      <c r="AB209" s="211" t="str">
        <f>B209&amp;C209</f>
        <v>GoldEco-System Recycling Co., Ltd. North Plant</v>
      </c>
    </row>
    <row r="210" spans="1:30" s="210" customFormat="1" ht="21" customHeight="1">
      <c r="A210" s="165" t="s">
        <v>13343</v>
      </c>
      <c r="B210" s="166" t="s">
        <v>1087</v>
      </c>
      <c r="C210" s="170" t="s">
        <v>13323</v>
      </c>
      <c r="D210" s="213"/>
      <c r="E210" s="166" t="s">
        <v>1066</v>
      </c>
      <c r="F210" s="166" t="s">
        <v>13343</v>
      </c>
      <c r="G210" s="166" t="s">
        <v>12764</v>
      </c>
      <c r="H210" s="167">
        <v>0</v>
      </c>
      <c r="I210" s="168" t="s">
        <v>6513</v>
      </c>
      <c r="J210" s="168" t="s">
        <v>6513</v>
      </c>
      <c r="K210" s="207"/>
      <c r="L210" s="207"/>
      <c r="M210" s="207"/>
      <c r="N210" s="207"/>
      <c r="O210" s="207"/>
      <c r="P210" s="169"/>
      <c r="Q210" s="208"/>
      <c r="R210" s="166" t="s">
        <v>13323</v>
      </c>
      <c r="S210" s="165" t="e">
        <v>#REF!</v>
      </c>
      <c r="T210" s="165" t="e">
        <v>#REF!</v>
      </c>
      <c r="U210" s="185"/>
      <c r="V210" s="209">
        <v>86</v>
      </c>
      <c r="X210" s="210">
        <f>IF(AND(C210="Smelter not listed",OR(LEN(D210)=0,LEN(E210)=0)),1,0)</f>
        <v>0</v>
      </c>
      <c r="AB210" s="211" t="str">
        <f>B210&amp;C210</f>
        <v>GoldEco-System Recycling Co., Ltd. West Plant</v>
      </c>
    </row>
    <row r="211" spans="1:30" s="210" customFormat="1" ht="21" customHeight="1">
      <c r="A211" s="165" t="s">
        <v>13349</v>
      </c>
      <c r="B211" s="166" t="s">
        <v>1088</v>
      </c>
      <c r="C211" s="170" t="s">
        <v>13335</v>
      </c>
      <c r="D211" s="213"/>
      <c r="E211" s="166" t="s">
        <v>1063</v>
      </c>
      <c r="F211" s="166" t="s">
        <v>13349</v>
      </c>
      <c r="G211" s="166" t="s">
        <v>12764</v>
      </c>
      <c r="H211" s="167">
        <v>0</v>
      </c>
      <c r="I211" s="168" t="s">
        <v>14557</v>
      </c>
      <c r="J211" s="168" t="s">
        <v>12398</v>
      </c>
      <c r="K211" s="207"/>
      <c r="L211" s="207"/>
      <c r="M211" s="207"/>
      <c r="N211" s="207"/>
      <c r="O211" s="207"/>
      <c r="P211" s="169"/>
      <c r="Q211" s="208"/>
      <c r="R211" s="166" t="s">
        <v>13335</v>
      </c>
      <c r="S211" s="165" t="e">
        <v>#REF!</v>
      </c>
      <c r="T211" s="165" t="e">
        <v>#REF!</v>
      </c>
      <c r="U211" s="185"/>
      <c r="V211" s="209">
        <v>525</v>
      </c>
      <c r="X211" s="210">
        <f>IF(AND(C211="Smelter not listed",OR(LEN(D211)=0,LEN(E211)=0)),1,0)</f>
        <v>0</v>
      </c>
      <c r="AB211" s="211" t="str">
        <f>B211&amp;C211</f>
        <v>TinPT Mitra Sukses Globalindo</v>
      </c>
    </row>
    <row r="212" spans="1:30" s="210" customFormat="1" ht="21" customHeight="1">
      <c r="A212" s="165" t="s">
        <v>13352</v>
      </c>
      <c r="B212" s="166" t="s">
        <v>1090</v>
      </c>
      <c r="C212" s="170" t="s">
        <v>13338</v>
      </c>
      <c r="D212" s="213"/>
      <c r="E212" s="166" t="s">
        <v>1054</v>
      </c>
      <c r="F212" s="166" t="s">
        <v>13352</v>
      </c>
      <c r="G212" s="166" t="s">
        <v>12764</v>
      </c>
      <c r="H212" s="167">
        <v>0</v>
      </c>
      <c r="I212" s="168" t="s">
        <v>13361</v>
      </c>
      <c r="J212" s="168" t="s">
        <v>3339</v>
      </c>
      <c r="K212" s="207"/>
      <c r="L212" s="207"/>
      <c r="M212" s="207"/>
      <c r="N212" s="207"/>
      <c r="O212" s="207"/>
      <c r="P212" s="169"/>
      <c r="Q212" s="208"/>
      <c r="R212" s="166" t="s">
        <v>13338</v>
      </c>
      <c r="S212" s="165" t="e">
        <v>#REF!</v>
      </c>
      <c r="T212" s="165" t="e">
        <v>#REF!</v>
      </c>
      <c r="U212" s="185"/>
      <c r="V212" s="209">
        <v>589</v>
      </c>
      <c r="X212" s="210">
        <f>IF(AND(C212="Smelter not listed",OR(LEN(D212)=0,LEN(E212)=0)),1,0)</f>
        <v>0</v>
      </c>
      <c r="AB212" s="211" t="str">
        <f>B212&amp;C212</f>
        <v>TungstenCronimet Brasil Ltda</v>
      </c>
    </row>
    <row r="213" spans="1:30" s="210" customFormat="1" ht="21" customHeight="1">
      <c r="A213" s="165" t="s">
        <v>15949</v>
      </c>
      <c r="B213" s="166" t="s">
        <v>1088</v>
      </c>
      <c r="C213" s="170" t="s">
        <v>1760</v>
      </c>
      <c r="D213" s="213" t="s">
        <v>15950</v>
      </c>
      <c r="E213" s="166" t="s">
        <v>1054</v>
      </c>
      <c r="F213" s="166" t="s">
        <v>15949</v>
      </c>
      <c r="G213" s="166" t="s">
        <v>12764</v>
      </c>
      <c r="H213" s="167" t="s">
        <v>15882</v>
      </c>
      <c r="I213" s="168" t="s">
        <v>15882</v>
      </c>
      <c r="J213" s="168" t="s">
        <v>15882</v>
      </c>
      <c r="K213" s="207"/>
      <c r="L213" s="207"/>
      <c r="M213" s="207"/>
      <c r="N213" s="207"/>
      <c r="O213" s="207"/>
      <c r="P213" s="169"/>
      <c r="Q213" s="208"/>
      <c r="R213" s="166" t="s">
        <v>15882</v>
      </c>
      <c r="S213" s="165" t="e">
        <v>#REF!</v>
      </c>
      <c r="T213" s="165" t="s">
        <v>15882</v>
      </c>
      <c r="U213" s="185"/>
      <c r="V213" s="209" t="e">
        <v>#N/A</v>
      </c>
      <c r="X213" s="210">
        <f>IF(AND(C213="Smelter not listed",OR(LEN(D213)=0,LEN(E213)=0)),1,0)</f>
        <v>0</v>
      </c>
      <c r="AB213" s="211" t="str">
        <f>B213&amp;C213</f>
        <v>TinSmelter not listed</v>
      </c>
    </row>
    <row r="214" spans="1:30" s="210" customFormat="1" ht="21" customHeight="1">
      <c r="A214" s="165" t="s">
        <v>14529</v>
      </c>
      <c r="B214" s="166" t="s">
        <v>1088</v>
      </c>
      <c r="C214" s="170" t="s">
        <v>15450</v>
      </c>
      <c r="D214" s="213"/>
      <c r="E214" s="166" t="s">
        <v>1060</v>
      </c>
      <c r="F214" s="166" t="s">
        <v>14529</v>
      </c>
      <c r="G214" s="166" t="s">
        <v>12764</v>
      </c>
      <c r="H214" s="167">
        <v>0</v>
      </c>
      <c r="I214" s="168" t="s">
        <v>15241</v>
      </c>
      <c r="J214" s="168" t="s">
        <v>3527</v>
      </c>
      <c r="K214" s="207"/>
      <c r="L214" s="207"/>
      <c r="M214" s="207"/>
      <c r="N214" s="207"/>
      <c r="O214" s="207"/>
      <c r="P214" s="169"/>
      <c r="Q214" s="208"/>
      <c r="R214" s="166" t="s">
        <v>15450</v>
      </c>
      <c r="S214" s="165" t="e">
        <v>#REF!</v>
      </c>
      <c r="T214" s="165" t="e">
        <v>#REF!</v>
      </c>
      <c r="U214" s="185"/>
      <c r="V214" s="209">
        <v>442</v>
      </c>
      <c r="X214" s="210">
        <f>IF(AND(C214="Smelter not listed",OR(LEN(D214)=0,LEN(E214)=0)),1,0)</f>
        <v>0</v>
      </c>
      <c r="AB214" s="211" t="str">
        <f>B214&amp;C214</f>
        <v>TinCRM Synergies EMEA, S.L.U.</v>
      </c>
    </row>
    <row r="215" spans="1:30" s="210" customFormat="1" ht="21" customHeight="1">
      <c r="A215" s="165" t="s">
        <v>14509</v>
      </c>
      <c r="B215" s="166" t="s">
        <v>1087</v>
      </c>
      <c r="C215" s="170" t="s">
        <v>14508</v>
      </c>
      <c r="D215" s="213"/>
      <c r="E215" s="166" t="s">
        <v>853</v>
      </c>
      <c r="F215" s="166" t="s">
        <v>14509</v>
      </c>
      <c r="G215" s="166" t="s">
        <v>12764</v>
      </c>
      <c r="H215" s="167">
        <v>0</v>
      </c>
      <c r="I215" s="168" t="s">
        <v>14854</v>
      </c>
      <c r="J215" s="168" t="s">
        <v>1584</v>
      </c>
      <c r="K215" s="207"/>
      <c r="L215" s="207"/>
      <c r="M215" s="207"/>
      <c r="N215" s="207"/>
      <c r="O215" s="207"/>
      <c r="P215" s="169"/>
      <c r="Q215" s="208"/>
      <c r="R215" s="166" t="s">
        <v>14508</v>
      </c>
      <c r="S215" s="165" t="e">
        <v>#REF!</v>
      </c>
      <c r="T215" s="165" t="e">
        <v>#REF!</v>
      </c>
      <c r="U215" s="185"/>
      <c r="V215" s="209">
        <v>188</v>
      </c>
      <c r="X215" s="210">
        <f>IF(AND(C215="Smelter not listed",OR(LEN(D215)=0,LEN(E215)=0)),1,0)</f>
        <v>0</v>
      </c>
      <c r="AB215" s="211" t="str">
        <f>B215&amp;C215</f>
        <v>GoldMetal Concentrators SA (Pty) Ltd.</v>
      </c>
    </row>
    <row r="216" spans="1:30" s="210" customFormat="1" ht="21" customHeight="1">
      <c r="A216" s="165" t="s">
        <v>14532</v>
      </c>
      <c r="B216" s="166" t="s">
        <v>1088</v>
      </c>
      <c r="C216" s="170" t="s">
        <v>14531</v>
      </c>
      <c r="D216" s="213"/>
      <c r="E216" s="166" t="s">
        <v>1054</v>
      </c>
      <c r="F216" s="166" t="s">
        <v>14532</v>
      </c>
      <c r="G216" s="166" t="s">
        <v>12764</v>
      </c>
      <c r="H216" s="167">
        <v>0</v>
      </c>
      <c r="I216" s="168" t="s">
        <v>14555</v>
      </c>
      <c r="J216" s="168" t="s">
        <v>1610</v>
      </c>
      <c r="K216" s="207"/>
      <c r="L216" s="207"/>
      <c r="M216" s="207"/>
      <c r="N216" s="207"/>
      <c r="O216" s="207"/>
      <c r="P216" s="169"/>
      <c r="Q216" s="208"/>
      <c r="R216" s="166" t="s">
        <v>14531</v>
      </c>
      <c r="S216" s="165" t="e">
        <v>#REF!</v>
      </c>
      <c r="T216" s="165" t="e">
        <v>#REF!</v>
      </c>
      <c r="U216" s="185"/>
      <c r="V216" s="209">
        <v>461</v>
      </c>
      <c r="X216" s="210">
        <f>IF(AND(C216="Smelter not listed",OR(LEN(D216)=0,LEN(E216)=0)),1,0)</f>
        <v>0</v>
      </c>
      <c r="AB216" s="211" t="str">
        <f>B216&amp;C216</f>
        <v>TinFabrica Auricchio Industria e Comercio Ltda.</v>
      </c>
    </row>
    <row r="217" spans="1:30" s="210" customFormat="1" ht="21" customHeight="1">
      <c r="A217" s="165" t="s">
        <v>15953</v>
      </c>
      <c r="B217" s="166" t="s">
        <v>1089</v>
      </c>
      <c r="C217" s="170" t="s">
        <v>1760</v>
      </c>
      <c r="D217" s="213" t="s">
        <v>15954</v>
      </c>
      <c r="E217" s="166" t="s">
        <v>1058</v>
      </c>
      <c r="F217" s="166" t="s">
        <v>15953</v>
      </c>
      <c r="G217" s="166" t="s">
        <v>12764</v>
      </c>
      <c r="H217" s="167" t="s">
        <v>15882</v>
      </c>
      <c r="I217" s="168" t="s">
        <v>15882</v>
      </c>
      <c r="J217" s="168" t="s">
        <v>15882</v>
      </c>
      <c r="K217" s="207"/>
      <c r="L217" s="207"/>
      <c r="M217" s="207"/>
      <c r="N217" s="207"/>
      <c r="O217" s="207"/>
      <c r="P217" s="169"/>
      <c r="Q217" s="208"/>
      <c r="R217" s="166" t="s">
        <v>15882</v>
      </c>
      <c r="S217" s="165" t="e">
        <v>#REF!</v>
      </c>
      <c r="T217" s="165" t="s">
        <v>15882</v>
      </c>
      <c r="U217" s="185"/>
      <c r="V217" s="209" t="e">
        <v>#N/A</v>
      </c>
      <c r="X217" s="210">
        <f>IF(AND(C217="Smelter not listed",OR(LEN(D217)=0,LEN(E217)=0)),1,0)</f>
        <v>0</v>
      </c>
      <c r="AB217" s="211" t="str">
        <f>B217&amp;C217</f>
        <v>TantalumSmelter not listed</v>
      </c>
    </row>
    <row r="218" spans="1:30" s="210" customFormat="1" ht="21" customHeight="1">
      <c r="A218" s="165" t="s">
        <v>14852</v>
      </c>
      <c r="B218" s="166" t="s">
        <v>1087</v>
      </c>
      <c r="C218" s="170" t="s">
        <v>14851</v>
      </c>
      <c r="D218" s="213"/>
      <c r="E218" s="166" t="s">
        <v>12522</v>
      </c>
      <c r="F218" s="166" t="s">
        <v>14852</v>
      </c>
      <c r="G218" s="166" t="s">
        <v>12764</v>
      </c>
      <c r="H218" s="167">
        <v>0</v>
      </c>
      <c r="I218" s="168" t="s">
        <v>14853</v>
      </c>
      <c r="J218" s="168" t="s">
        <v>3832</v>
      </c>
      <c r="K218" s="207"/>
      <c r="L218" s="207"/>
      <c r="M218" s="207"/>
      <c r="N218" s="207"/>
      <c r="O218" s="207"/>
      <c r="P218" s="169"/>
      <c r="Q218" s="208"/>
      <c r="R218" s="166" t="s">
        <v>14851</v>
      </c>
      <c r="S218" s="165" t="e">
        <v>#REF!</v>
      </c>
      <c r="T218" s="165" t="e">
        <v>#REF!</v>
      </c>
      <c r="U218" s="185"/>
      <c r="V218" s="209">
        <v>107</v>
      </c>
      <c r="X218" s="210">
        <f>IF(AND(C218="Smelter not listed",OR(LEN(D218)=0,LEN(E218)=0)),1,0)</f>
        <v>0</v>
      </c>
      <c r="AB218" s="211" t="str">
        <f>B218&amp;C218</f>
        <v>GoldGold by Gold Colombia</v>
      </c>
    </row>
    <row r="219" spans="1:30" s="210" customFormat="1" ht="21" customHeight="1">
      <c r="A219" s="165" t="s">
        <v>14873</v>
      </c>
      <c r="B219" s="166" t="s">
        <v>1088</v>
      </c>
      <c r="C219" s="170" t="s">
        <v>14872</v>
      </c>
      <c r="D219" s="213"/>
      <c r="E219" s="166" t="s">
        <v>1063</v>
      </c>
      <c r="F219" s="166" t="s">
        <v>14873</v>
      </c>
      <c r="G219" s="166" t="s">
        <v>12764</v>
      </c>
      <c r="H219" s="167">
        <v>0</v>
      </c>
      <c r="I219" s="168" t="s">
        <v>1686</v>
      </c>
      <c r="J219" s="168" t="s">
        <v>12398</v>
      </c>
      <c r="K219" s="207"/>
      <c r="L219" s="207"/>
      <c r="M219" s="207"/>
      <c r="N219" s="207"/>
      <c r="O219" s="207"/>
      <c r="P219" s="169"/>
      <c r="Q219" s="208"/>
      <c r="R219" s="166" t="s">
        <v>14872</v>
      </c>
      <c r="S219" s="165" t="e">
        <v>#REF!</v>
      </c>
      <c r="T219" s="165" t="e">
        <v>#REF!</v>
      </c>
      <c r="U219" s="185"/>
      <c r="V219" s="209">
        <v>528</v>
      </c>
      <c r="X219" s="210">
        <f>IF(AND(C219="Smelter not listed",OR(LEN(D219)=0,LEN(E219)=0)),1,0)</f>
        <v>0</v>
      </c>
      <c r="AB219" s="211" t="str">
        <f>B219&amp;C219</f>
        <v>TinPT Putera Sarana Shakti (PT PSS)</v>
      </c>
    </row>
    <row r="220" spans="1:30" s="210" customFormat="1" ht="21" customHeight="1">
      <c r="A220" s="165" t="s">
        <v>15984</v>
      </c>
      <c r="B220" s="166" t="s">
        <v>15961</v>
      </c>
      <c r="C220" s="170" t="s">
        <v>15982</v>
      </c>
      <c r="D220" s="213"/>
      <c r="E220" s="166" t="s">
        <v>1066</v>
      </c>
      <c r="F220" s="166" t="s">
        <v>15981</v>
      </c>
      <c r="G220" s="166" t="s">
        <v>12764</v>
      </c>
      <c r="H220" s="167">
        <v>0</v>
      </c>
      <c r="I220" s="168" t="s">
        <v>15983</v>
      </c>
      <c r="J220" s="168" t="s">
        <v>2118</v>
      </c>
      <c r="K220" s="207"/>
      <c r="L220" s="207"/>
      <c r="M220" s="207"/>
      <c r="N220" s="207"/>
      <c r="O220" s="207"/>
      <c r="P220" s="169"/>
      <c r="Q220" s="208"/>
      <c r="R220" s="166" t="s">
        <v>15982</v>
      </c>
      <c r="S220" s="165" t="str">
        <f ca="1">IF(B220="","",IF(ISERROR(MATCH($E220,CL,0)),"Unknown",INDIRECT("'C'!$A$"&amp;MATCH($E220,CL,0)+1)))</f>
        <v>JP</v>
      </c>
      <c r="T220" s="165" t="str">
        <f ca="1">IF(B220="","",IF(ISERROR(MATCH($J220,[3]SorP!$B$1:$B$6261,0)),"",INDIRECT("'SorP'!$A$"&amp;MATCH($S220&amp;$J220,[3]SorP!C:C,0))))</f>
        <v>JP-38</v>
      </c>
      <c r="U220" s="185"/>
      <c r="V220" s="209">
        <f>IF(C220="",NA(),MATCH($B220&amp;$C220,'[3]Smelter Look-up'!$J:$J,0))</f>
        <v>362</v>
      </c>
      <c r="X220" s="210">
        <f>IF(AND(C220="Smelter not listed",OR(LEN(D220)=0,LEN(E220)=0)),1,0)</f>
        <v>0</v>
      </c>
      <c r="AB220" s="211" t="str">
        <f>IF(C220="","",B220)</f>
        <v>Copper</v>
      </c>
      <c r="AC220" s="210" t="str">
        <f>B220</f>
        <v>Copper</v>
      </c>
      <c r="AD220" s="210" t="str">
        <f>IF(C220="Smelter not listed",D220,C220)</f>
        <v>Toyo Smelter &amp; Refinery, Sumitomo Metal Mining</v>
      </c>
    </row>
    <row r="221" spans="1:30" s="210" customFormat="1" ht="21" customHeight="1">
      <c r="A221" s="165" t="s">
        <v>14919</v>
      </c>
      <c r="B221" s="166" t="s">
        <v>1090</v>
      </c>
      <c r="C221" s="170" t="s">
        <v>14918</v>
      </c>
      <c r="D221" s="213"/>
      <c r="E221" s="166" t="s">
        <v>852</v>
      </c>
      <c r="F221" s="166" t="s">
        <v>14919</v>
      </c>
      <c r="G221" s="166" t="s">
        <v>12764</v>
      </c>
      <c r="H221" s="167">
        <v>0</v>
      </c>
      <c r="I221" s="168" t="s">
        <v>14920</v>
      </c>
      <c r="J221" s="168" t="s">
        <v>11692</v>
      </c>
      <c r="K221" s="207"/>
      <c r="L221" s="207"/>
      <c r="M221" s="207"/>
      <c r="N221" s="207"/>
      <c r="O221" s="207"/>
      <c r="P221" s="169"/>
      <c r="Q221" s="208"/>
      <c r="R221" s="166" t="s">
        <v>14918</v>
      </c>
      <c r="S221" s="165" t="e">
        <v>#REF!</v>
      </c>
      <c r="T221" s="165" t="e">
        <v>#REF!</v>
      </c>
      <c r="U221" s="185"/>
      <c r="V221" s="209">
        <v>640</v>
      </c>
      <c r="X221" s="210">
        <f>IF(AND(C221="Smelter not listed",OR(LEN(D221)=0,LEN(E221)=0)),1,0)</f>
        <v>0</v>
      </c>
      <c r="AB221" s="211" t="str">
        <f>B221&amp;C221</f>
        <v>TungstenTungsten Vietnam Joint Stock Company</v>
      </c>
    </row>
    <row r="222" spans="1:30" s="210" customFormat="1" ht="21" customHeight="1">
      <c r="A222" s="165" t="s">
        <v>14890</v>
      </c>
      <c r="B222" s="166" t="s">
        <v>1087</v>
      </c>
      <c r="C222" s="170" t="s">
        <v>14889</v>
      </c>
      <c r="D222" s="213"/>
      <c r="E222" s="166" t="s">
        <v>1054</v>
      </c>
      <c r="F222" s="166" t="s">
        <v>14890</v>
      </c>
      <c r="G222" s="166" t="s">
        <v>12764</v>
      </c>
      <c r="H222" s="167">
        <v>0</v>
      </c>
      <c r="I222" s="168" t="s">
        <v>14922</v>
      </c>
      <c r="J222" s="168" t="s">
        <v>1648</v>
      </c>
      <c r="K222" s="207"/>
      <c r="L222" s="207"/>
      <c r="M222" s="207"/>
      <c r="N222" s="207"/>
      <c r="O222" s="207"/>
      <c r="P222" s="169"/>
      <c r="Q222" s="208"/>
      <c r="R222" s="166" t="s">
        <v>14889</v>
      </c>
      <c r="S222" s="165" t="e">
        <v>#REF!</v>
      </c>
      <c r="T222" s="165" t="e">
        <v>#REF!</v>
      </c>
      <c r="U222" s="185"/>
      <c r="V222" s="209">
        <v>71</v>
      </c>
      <c r="X222" s="210">
        <f>IF(AND(C222="Smelter not listed",OR(LEN(D222)=0,LEN(E222)=0)),1,0)</f>
        <v>0</v>
      </c>
      <c r="AB222" s="211" t="str">
        <f>B222&amp;C222</f>
        <v>GoldCoimpa Industrial LTDA</v>
      </c>
    </row>
    <row r="223" spans="1:30" s="210" customFormat="1" ht="21" customHeight="1">
      <c r="A223" s="165" t="s">
        <v>14897</v>
      </c>
      <c r="B223" s="166" t="s">
        <v>1089</v>
      </c>
      <c r="C223" s="170" t="s">
        <v>14896</v>
      </c>
      <c r="D223" s="213"/>
      <c r="E223" s="166" t="s">
        <v>12638</v>
      </c>
      <c r="F223" s="166" t="s">
        <v>14897</v>
      </c>
      <c r="G223" s="166" t="s">
        <v>12764</v>
      </c>
      <c r="H223" s="167">
        <v>0</v>
      </c>
      <c r="I223" s="168" t="s">
        <v>15176</v>
      </c>
      <c r="J223" s="168" t="s">
        <v>4734</v>
      </c>
      <c r="K223" s="207"/>
      <c r="L223" s="207"/>
      <c r="M223" s="207"/>
      <c r="N223" s="207"/>
      <c r="O223" s="207"/>
      <c r="P223" s="169"/>
      <c r="Q223" s="208"/>
      <c r="R223" s="166" t="s">
        <v>14896</v>
      </c>
      <c r="S223" s="165" t="e">
        <v>#REF!</v>
      </c>
      <c r="T223" s="165" t="e">
        <v>#REF!</v>
      </c>
      <c r="U223" s="185"/>
      <c r="V223" s="209">
        <v>392</v>
      </c>
      <c r="X223" s="210">
        <f>IF(AND(C223="Smelter not listed",OR(LEN(D223)=0,LEN(E223)=0)),1,0)</f>
        <v>0</v>
      </c>
      <c r="AB223" s="211" t="str">
        <f>B223&amp;C223</f>
        <v>TantalumPowerX Ltd.</v>
      </c>
    </row>
    <row r="224" spans="1:30" s="210" customFormat="1" ht="21" customHeight="1">
      <c r="A224" s="165" t="s">
        <v>14904</v>
      </c>
      <c r="B224" s="166" t="s">
        <v>1088</v>
      </c>
      <c r="C224" s="170" t="s">
        <v>14903</v>
      </c>
      <c r="D224" s="213"/>
      <c r="E224" s="166" t="s">
        <v>12516</v>
      </c>
      <c r="F224" s="166" t="s">
        <v>14904</v>
      </c>
      <c r="G224" s="166" t="s">
        <v>12764</v>
      </c>
      <c r="H224" s="167">
        <v>0</v>
      </c>
      <c r="I224" s="168" t="s">
        <v>14909</v>
      </c>
      <c r="J224" s="168" t="s">
        <v>12345</v>
      </c>
      <c r="K224" s="207"/>
      <c r="L224" s="207"/>
      <c r="M224" s="207"/>
      <c r="N224" s="207"/>
      <c r="O224" s="207"/>
      <c r="P224" s="169"/>
      <c r="Q224" s="208"/>
      <c r="R224" s="166" t="s">
        <v>14903</v>
      </c>
      <c r="S224" s="165" t="e">
        <v>#REF!</v>
      </c>
      <c r="T224" s="165" t="e">
        <v>#REF!</v>
      </c>
      <c r="U224" s="185"/>
      <c r="V224" s="209">
        <v>502</v>
      </c>
      <c r="X224" s="210">
        <f>IF(AND(C224="Smelter not listed",OR(LEN(D224)=0,LEN(E224)=0)),1,0)</f>
        <v>0</v>
      </c>
      <c r="AB224" s="211" t="str">
        <f>B224&amp;C224</f>
        <v>TinMining Minerals Resources SARL</v>
      </c>
    </row>
    <row r="225" spans="1:28" s="210" customFormat="1" ht="21" customHeight="1">
      <c r="A225" s="165" t="s">
        <v>15202</v>
      </c>
      <c r="B225" s="166" t="s">
        <v>1090</v>
      </c>
      <c r="C225" s="170" t="s">
        <v>15201</v>
      </c>
      <c r="D225" s="213"/>
      <c r="E225" s="166" t="s">
        <v>2322</v>
      </c>
      <c r="F225" s="166" t="s">
        <v>15202</v>
      </c>
      <c r="G225" s="166" t="s">
        <v>12764</v>
      </c>
      <c r="H225" s="167">
        <v>0</v>
      </c>
      <c r="I225" s="168" t="s">
        <v>15210</v>
      </c>
      <c r="J225" s="168" t="s">
        <v>11050</v>
      </c>
      <c r="K225" s="207"/>
      <c r="L225" s="207"/>
      <c r="M225" s="207"/>
      <c r="N225" s="207"/>
      <c r="O225" s="207"/>
      <c r="P225" s="169"/>
      <c r="Q225" s="208"/>
      <c r="R225" s="166" t="s">
        <v>15201</v>
      </c>
      <c r="S225" s="165" t="e">
        <v>#REF!</v>
      </c>
      <c r="T225" s="165" t="e">
        <v>#REF!</v>
      </c>
      <c r="U225" s="185"/>
      <c r="V225" s="209">
        <v>622</v>
      </c>
      <c r="X225" s="210">
        <f>IF(AND(C225="Smelter not listed",OR(LEN(D225)=0,LEN(E225)=0)),1,0)</f>
        <v>0</v>
      </c>
      <c r="AB225" s="211" t="str">
        <f>B225&amp;C225</f>
        <v>TungstenLianyou Resources Co., Ltd.</v>
      </c>
    </row>
    <row r="226" spans="1:28" s="210" customFormat="1" ht="21" customHeight="1">
      <c r="A226" s="165" t="s">
        <v>15191</v>
      </c>
      <c r="B226" s="166" t="s">
        <v>1088</v>
      </c>
      <c r="C226" s="170" t="s">
        <v>15190</v>
      </c>
      <c r="D226" s="213"/>
      <c r="E226" s="166" t="s">
        <v>1066</v>
      </c>
      <c r="F226" s="166" t="s">
        <v>15191</v>
      </c>
      <c r="G226" s="166" t="s">
        <v>12764</v>
      </c>
      <c r="H226" s="167">
        <v>0</v>
      </c>
      <c r="I226" s="168" t="s">
        <v>1568</v>
      </c>
      <c r="J226" s="168" t="s">
        <v>6538</v>
      </c>
      <c r="K226" s="207"/>
      <c r="L226" s="207"/>
      <c r="M226" s="207"/>
      <c r="N226" s="207"/>
      <c r="O226" s="207"/>
      <c r="P226" s="169"/>
      <c r="Q226" s="208"/>
      <c r="R226" s="166" t="s">
        <v>15190</v>
      </c>
      <c r="S226" s="165" t="e">
        <v>#REF!</v>
      </c>
      <c r="T226" s="165" t="e">
        <v>#REF!</v>
      </c>
      <c r="U226" s="185"/>
      <c r="V226" s="209">
        <v>540</v>
      </c>
      <c r="X226" s="210">
        <f>IF(AND(C226="Smelter not listed",OR(LEN(D226)=0,LEN(E226)=0)),1,0)</f>
        <v>0</v>
      </c>
      <c r="AB226" s="211" t="str">
        <f>B226&amp;C226</f>
        <v>TinTakehara PVD Materials Plant / PVD Materials Division of MITSUI MINING &amp; SMELTING CO., LTD.</v>
      </c>
    </row>
    <row r="227" spans="1:28" s="210" customFormat="1" ht="21" customHeight="1">
      <c r="A227" s="165" t="s">
        <v>15208</v>
      </c>
      <c r="B227" s="166" t="s">
        <v>1090</v>
      </c>
      <c r="C227" s="170" t="s">
        <v>15207</v>
      </c>
      <c r="D227" s="213"/>
      <c r="E227" s="166" t="s">
        <v>1058</v>
      </c>
      <c r="F227" s="166" t="s">
        <v>15208</v>
      </c>
      <c r="G227" s="166" t="s">
        <v>12764</v>
      </c>
      <c r="H227" s="167">
        <v>0</v>
      </c>
      <c r="I227" s="168" t="s">
        <v>13317</v>
      </c>
      <c r="J227" s="168" t="s">
        <v>13116</v>
      </c>
      <c r="K227" s="207"/>
      <c r="L227" s="207"/>
      <c r="M227" s="207"/>
      <c r="N227" s="207"/>
      <c r="O227" s="207"/>
      <c r="P227" s="169"/>
      <c r="Q227" s="208"/>
      <c r="R227" s="166" t="s">
        <v>15207</v>
      </c>
      <c r="S227" s="165" t="e">
        <v>#REF!</v>
      </c>
      <c r="T227" s="165" t="e">
        <v>#REF!</v>
      </c>
      <c r="U227" s="185"/>
      <c r="V227" s="209">
        <v>637</v>
      </c>
      <c r="X227" s="210">
        <f>IF(AND(C227="Smelter not listed",OR(LEN(D227)=0,LEN(E227)=0)),1,0)</f>
        <v>0</v>
      </c>
      <c r="AB227" s="211" t="str">
        <f>B227&amp;C227</f>
        <v>TungstenShinwon Tungsten (Fujian Shanghang) Co., Ltd.</v>
      </c>
    </row>
    <row r="228" spans="1:28" s="210" customFormat="1" ht="21" customHeight="1">
      <c r="A228" s="165" t="s">
        <v>15970</v>
      </c>
      <c r="B228" s="166" t="s">
        <v>1089</v>
      </c>
      <c r="C228" s="170" t="s">
        <v>1760</v>
      </c>
      <c r="D228" s="213" t="s">
        <v>15971</v>
      </c>
      <c r="E228" s="166" t="s">
        <v>1058</v>
      </c>
      <c r="F228" s="166" t="s">
        <v>15970</v>
      </c>
      <c r="G228" s="166" t="s">
        <v>12764</v>
      </c>
      <c r="H228" s="167" t="s">
        <v>15882</v>
      </c>
      <c r="I228" s="168" t="s">
        <v>15882</v>
      </c>
      <c r="J228" s="168" t="s">
        <v>15882</v>
      </c>
      <c r="K228" s="207"/>
      <c r="L228" s="207"/>
      <c r="M228" s="207"/>
      <c r="N228" s="207"/>
      <c r="O228" s="207"/>
      <c r="P228" s="169"/>
      <c r="Q228" s="208"/>
      <c r="R228" s="166" t="s">
        <v>15882</v>
      </c>
      <c r="S228" s="165" t="e">
        <v>#REF!</v>
      </c>
      <c r="T228" s="165" t="s">
        <v>15882</v>
      </c>
      <c r="U228" s="185"/>
      <c r="V228" s="209" t="e">
        <v>#N/A</v>
      </c>
      <c r="X228" s="210">
        <f>IF(AND(C228="Smelter not listed",OR(LEN(D228)=0,LEN(E228)=0)),1,0)</f>
        <v>0</v>
      </c>
      <c r="AB228" s="211" t="str">
        <f>B228&amp;C228</f>
        <v>TantalumSmelter not listed</v>
      </c>
    </row>
    <row r="229" spans="1:28" s="210" customFormat="1" ht="21" customHeight="1">
      <c r="A229" s="165" t="s">
        <v>15187</v>
      </c>
      <c r="B229" s="166" t="s">
        <v>1088</v>
      </c>
      <c r="C229" s="170" t="s">
        <v>15186</v>
      </c>
      <c r="D229" s="213"/>
      <c r="E229" s="166" t="s">
        <v>1073</v>
      </c>
      <c r="F229" s="166" t="s">
        <v>15187</v>
      </c>
      <c r="G229" s="166" t="s">
        <v>12764</v>
      </c>
      <c r="H229" s="167">
        <v>0</v>
      </c>
      <c r="I229" s="168" t="s">
        <v>15197</v>
      </c>
      <c r="J229" s="168" t="s">
        <v>8327</v>
      </c>
      <c r="K229" s="207"/>
      <c r="L229" s="207"/>
      <c r="M229" s="207"/>
      <c r="N229" s="207"/>
      <c r="O229" s="207"/>
      <c r="P229" s="169"/>
      <c r="Q229" s="208"/>
      <c r="R229" s="166" t="s">
        <v>15186</v>
      </c>
      <c r="S229" s="165" t="e">
        <v>#REF!</v>
      </c>
      <c r="T229" s="165" t="e">
        <v>#REF!</v>
      </c>
      <c r="U229" s="185"/>
      <c r="V229" s="209">
        <v>491</v>
      </c>
      <c r="X229" s="210">
        <f>IF(AND(C229="Smelter not listed",OR(LEN(D229)=0,LEN(E229)=0)),1,0)</f>
        <v>0</v>
      </c>
      <c r="AB229" s="211" t="str">
        <f>B229&amp;C229</f>
        <v>TinMalaysia Smelting Corporation Berhad (Port Klang)</v>
      </c>
    </row>
    <row r="230" spans="1:28" s="210" customFormat="1" ht="21" customHeight="1">
      <c r="A230" s="165" t="s">
        <v>15156</v>
      </c>
      <c r="B230" s="166" t="s">
        <v>1087</v>
      </c>
      <c r="C230" s="170" t="s">
        <v>15155</v>
      </c>
      <c r="D230" s="213"/>
      <c r="E230" s="166" t="s">
        <v>12667</v>
      </c>
      <c r="F230" s="166" t="s">
        <v>15156</v>
      </c>
      <c r="G230" s="166" t="s">
        <v>12764</v>
      </c>
      <c r="H230" s="167">
        <v>0</v>
      </c>
      <c r="I230" s="168" t="s">
        <v>15157</v>
      </c>
      <c r="J230" s="168" t="s">
        <v>11104</v>
      </c>
      <c r="K230" s="207"/>
      <c r="L230" s="207"/>
      <c r="M230" s="207"/>
      <c r="N230" s="207"/>
      <c r="O230" s="207"/>
      <c r="P230" s="169"/>
      <c r="Q230" s="208"/>
      <c r="R230" s="166" t="s">
        <v>15155</v>
      </c>
      <c r="S230" s="165" t="e">
        <v>#REF!</v>
      </c>
      <c r="T230" s="165" t="e">
        <v>#REF!</v>
      </c>
      <c r="U230" s="185"/>
      <c r="V230" s="209">
        <v>103</v>
      </c>
      <c r="X230" s="210">
        <f>IF(AND(C230="Smelter not listed",OR(LEN(D230)=0,LEN(E230)=0)),1,0)</f>
        <v>0</v>
      </c>
      <c r="AB230" s="211" t="str">
        <f>B230&amp;C230</f>
        <v>GoldGG Refinery Ltd.</v>
      </c>
    </row>
    <row r="231" spans="1:28" s="210" customFormat="1" ht="21" customHeight="1">
      <c r="A231" s="165" t="s">
        <v>15972</v>
      </c>
      <c r="B231" s="166" t="s">
        <v>1087</v>
      </c>
      <c r="C231" s="170" t="s">
        <v>1760</v>
      </c>
      <c r="D231" s="213" t="s">
        <v>15973</v>
      </c>
      <c r="E231" s="166" t="s">
        <v>853</v>
      </c>
      <c r="F231" s="166" t="s">
        <v>15972</v>
      </c>
      <c r="G231" s="166" t="s">
        <v>12764</v>
      </c>
      <c r="H231" s="167" t="s">
        <v>15882</v>
      </c>
      <c r="I231" s="168" t="s">
        <v>15882</v>
      </c>
      <c r="J231" s="168" t="s">
        <v>15882</v>
      </c>
      <c r="K231" s="207"/>
      <c r="L231" s="207"/>
      <c r="M231" s="207"/>
      <c r="N231" s="207"/>
      <c r="O231" s="207"/>
      <c r="P231" s="169"/>
      <c r="Q231" s="208"/>
      <c r="R231" s="166" t="s">
        <v>15882</v>
      </c>
      <c r="S231" s="165" t="e">
        <v>#REF!</v>
      </c>
      <c r="T231" s="165" t="s">
        <v>15882</v>
      </c>
      <c r="U231" s="185"/>
      <c r="V231" s="209" t="e">
        <v>#N/A</v>
      </c>
      <c r="X231" s="210">
        <f>IF(AND(C231="Smelter not listed",OR(LEN(D231)=0,LEN(E231)=0)),1,0)</f>
        <v>0</v>
      </c>
      <c r="AB231" s="211" t="str">
        <f>B231&amp;C231</f>
        <v>GoldSmelter not listed</v>
      </c>
    </row>
    <row r="232" spans="1:28" s="210" customFormat="1" ht="21" customHeight="1">
      <c r="A232" s="165" t="s">
        <v>15974</v>
      </c>
      <c r="B232" s="166" t="s">
        <v>1087</v>
      </c>
      <c r="C232" s="170" t="s">
        <v>1760</v>
      </c>
      <c r="D232" s="213" t="s">
        <v>15975</v>
      </c>
      <c r="E232" s="166" t="s">
        <v>853</v>
      </c>
      <c r="F232" s="166" t="s">
        <v>15974</v>
      </c>
      <c r="G232" s="166" t="s">
        <v>12764</v>
      </c>
      <c r="H232" s="167" t="s">
        <v>15882</v>
      </c>
      <c r="I232" s="168" t="s">
        <v>15882</v>
      </c>
      <c r="J232" s="168" t="s">
        <v>15882</v>
      </c>
      <c r="K232" s="207"/>
      <c r="L232" s="207"/>
      <c r="M232" s="207"/>
      <c r="N232" s="207"/>
      <c r="O232" s="207"/>
      <c r="P232" s="169"/>
      <c r="Q232" s="208"/>
      <c r="R232" s="166" t="s">
        <v>15882</v>
      </c>
      <c r="S232" s="165" t="e">
        <v>#REF!</v>
      </c>
      <c r="T232" s="165" t="s">
        <v>15882</v>
      </c>
      <c r="U232" s="185"/>
      <c r="V232" s="209" t="e">
        <v>#N/A</v>
      </c>
      <c r="X232" s="210">
        <f>IF(AND(C232="Smelter not listed",OR(LEN(D232)=0,LEN(E232)=0)),1,0)</f>
        <v>0</v>
      </c>
      <c r="AB232" s="211" t="str">
        <f>B232&amp;C232</f>
        <v>GoldSmelter not listed</v>
      </c>
    </row>
    <row r="233" spans="1:28" s="210" customFormat="1" ht="21" customHeight="1">
      <c r="A233" s="165" t="s">
        <v>15200</v>
      </c>
      <c r="B233" s="166" t="s">
        <v>1090</v>
      </c>
      <c r="C233" s="170" t="s">
        <v>15255</v>
      </c>
      <c r="D233" s="213"/>
      <c r="E233" s="166" t="s">
        <v>852</v>
      </c>
      <c r="F233" s="166" t="s">
        <v>15200</v>
      </c>
      <c r="G233" s="166" t="s">
        <v>12764</v>
      </c>
      <c r="H233" s="167">
        <v>0</v>
      </c>
      <c r="I233" s="168" t="s">
        <v>15209</v>
      </c>
      <c r="J233" s="168" t="s">
        <v>11644</v>
      </c>
      <c r="K233" s="207"/>
      <c r="L233" s="207"/>
      <c r="M233" s="207"/>
      <c r="N233" s="207"/>
      <c r="O233" s="207"/>
      <c r="P233" s="169"/>
      <c r="Q233" s="208"/>
      <c r="R233" s="166" t="s">
        <v>15255</v>
      </c>
      <c r="S233" s="165" t="e">
        <v>#REF!</v>
      </c>
      <c r="T233" s="165" t="e">
        <v>#REF!</v>
      </c>
      <c r="U233" s="185"/>
      <c r="V233" s="209">
        <v>618</v>
      </c>
      <c r="X233" s="210">
        <f>IF(AND(C233="Smelter not listed",OR(LEN(D233)=0,LEN(E233)=0)),1,0)</f>
        <v>0</v>
      </c>
      <c r="AB233" s="211" t="str">
        <f>B233&amp;C233</f>
        <v>TungstenKENEE MINING VIETNAM COMPANY LIMITED</v>
      </c>
    </row>
    <row r="234" spans="1:28" s="210" customFormat="1" ht="21" customHeight="1">
      <c r="A234" s="165" t="s">
        <v>15161</v>
      </c>
      <c r="B234" s="166" t="s">
        <v>1087</v>
      </c>
      <c r="C234" s="170" t="s">
        <v>15221</v>
      </c>
      <c r="D234" s="213"/>
      <c r="E234" s="166" t="s">
        <v>853</v>
      </c>
      <c r="F234" s="166" t="s">
        <v>15161</v>
      </c>
      <c r="G234" s="166" t="s">
        <v>12764</v>
      </c>
      <c r="H234" s="167">
        <v>0</v>
      </c>
      <c r="I234" s="168" t="s">
        <v>15159</v>
      </c>
      <c r="J234" s="168" t="s">
        <v>1584</v>
      </c>
      <c r="K234" s="207"/>
      <c r="L234" s="207"/>
      <c r="M234" s="207"/>
      <c r="N234" s="207"/>
      <c r="O234" s="207"/>
      <c r="P234" s="169"/>
      <c r="Q234" s="208"/>
      <c r="R234" s="166" t="s">
        <v>15221</v>
      </c>
      <c r="S234" s="165" t="e">
        <v>#REF!</v>
      </c>
      <c r="T234" s="165" t="e">
        <v>#REF!</v>
      </c>
      <c r="U234" s="185"/>
      <c r="V234" s="209">
        <v>131</v>
      </c>
      <c r="X234" s="210">
        <f>IF(AND(C234="Smelter not listed",OR(LEN(D234)=0,LEN(E234)=0)),1,0)</f>
        <v>0</v>
      </c>
      <c r="AB234" s="211" t="str">
        <f>B234&amp;C234</f>
        <v>GoldImpala Platinum - Platinum Metals Refinery (PMR)</v>
      </c>
    </row>
    <row r="235" spans="1:28" s="210" customFormat="1" ht="21" customHeight="1">
      <c r="A235" s="165" t="s">
        <v>15193</v>
      </c>
      <c r="B235" s="166" t="s">
        <v>1088</v>
      </c>
      <c r="C235" s="170" t="s">
        <v>15192</v>
      </c>
      <c r="D235" s="213"/>
      <c r="E235" s="166" t="s">
        <v>850</v>
      </c>
      <c r="F235" s="166" t="s">
        <v>15193</v>
      </c>
      <c r="G235" s="166" t="s">
        <v>12764</v>
      </c>
      <c r="H235" s="167">
        <v>0</v>
      </c>
      <c r="I235" s="168" t="s">
        <v>11417</v>
      </c>
      <c r="J235" s="168" t="s">
        <v>4701</v>
      </c>
      <c r="K235" s="207"/>
      <c r="L235" s="207"/>
      <c r="M235" s="207"/>
      <c r="N235" s="207"/>
      <c r="O235" s="207"/>
      <c r="P235" s="169"/>
      <c r="Q235" s="208"/>
      <c r="R235" s="166" t="s">
        <v>15192</v>
      </c>
      <c r="S235" s="165" t="e">
        <v>#REF!</v>
      </c>
      <c r="T235" s="165" t="e">
        <v>#REF!</v>
      </c>
      <c r="U235" s="185"/>
      <c r="V235" s="209">
        <v>554</v>
      </c>
      <c r="X235" s="210">
        <f>IF(AND(C235="Smelter not listed",OR(LEN(D235)=0,LEN(E235)=0)),1,0)</f>
        <v>0</v>
      </c>
      <c r="AB235" s="211" t="str">
        <f>B235&amp;C235</f>
        <v>TinWoodcross Smelting Company Limited</v>
      </c>
    </row>
    <row r="236" spans="1:28" s="210" customFormat="1" ht="21" customHeight="1">
      <c r="A236" s="165" t="s">
        <v>15181</v>
      </c>
      <c r="B236" s="166" t="s">
        <v>1088</v>
      </c>
      <c r="C236" s="170" t="s">
        <v>15180</v>
      </c>
      <c r="D236" s="213"/>
      <c r="E236" s="166" t="s">
        <v>1051</v>
      </c>
      <c r="F236" s="166" t="s">
        <v>15181</v>
      </c>
      <c r="G236" s="166" t="s">
        <v>12764</v>
      </c>
      <c r="H236" s="167">
        <v>0</v>
      </c>
      <c r="I236" s="168" t="s">
        <v>15194</v>
      </c>
      <c r="J236" s="168" t="s">
        <v>1614</v>
      </c>
      <c r="K236" s="207"/>
      <c r="L236" s="207"/>
      <c r="M236" s="207"/>
      <c r="N236" s="207"/>
      <c r="O236" s="207"/>
      <c r="P236" s="169"/>
      <c r="Q236" s="208"/>
      <c r="R236" s="166" t="s">
        <v>15180</v>
      </c>
      <c r="S236" s="165" t="e">
        <v>#REF!</v>
      </c>
      <c r="T236" s="165" t="e">
        <v>#REF!</v>
      </c>
      <c r="U236" s="185"/>
      <c r="V236" s="209">
        <v>472</v>
      </c>
      <c r="X236" s="210">
        <f>IF(AND(C236="Smelter not listed",OR(LEN(D236)=0,LEN(E236)=0)),1,0)</f>
        <v>0</v>
      </c>
      <c r="AB236" s="211" t="str">
        <f>B236&amp;C236</f>
        <v>TinGlobal Advanced Metals Greenbushes Pty Ltd.</v>
      </c>
    </row>
    <row r="237" spans="1:28" s="210" customFormat="1" ht="21" customHeight="1">
      <c r="A237" s="165" t="s">
        <v>15153</v>
      </c>
      <c r="B237" s="166" t="s">
        <v>1087</v>
      </c>
      <c r="C237" s="170" t="s">
        <v>15152</v>
      </c>
      <c r="D237" s="213"/>
      <c r="E237" s="166" t="s">
        <v>2322</v>
      </c>
      <c r="F237" s="166" t="s">
        <v>15153</v>
      </c>
      <c r="G237" s="166" t="s">
        <v>12764</v>
      </c>
      <c r="H237" s="167">
        <v>0</v>
      </c>
      <c r="I237" s="168" t="s">
        <v>15154</v>
      </c>
      <c r="J237" s="168" t="s">
        <v>11054</v>
      </c>
      <c r="K237" s="207"/>
      <c r="L237" s="207"/>
      <c r="M237" s="207"/>
      <c r="N237" s="207"/>
      <c r="O237" s="207"/>
      <c r="P237" s="169"/>
      <c r="Q237" s="208"/>
      <c r="R237" s="166" t="s">
        <v>15152</v>
      </c>
      <c r="S237" s="165" t="e">
        <v>#REF!</v>
      </c>
      <c r="T237" s="165" t="e">
        <v>#REF!</v>
      </c>
      <c r="U237" s="185"/>
      <c r="V237" s="209">
        <v>88</v>
      </c>
      <c r="X237" s="210">
        <f>IF(AND(C237="Smelter not listed",OR(LEN(D237)=0,LEN(E237)=0)),1,0)</f>
        <v>0</v>
      </c>
      <c r="AB237" s="211" t="str">
        <f>B237&amp;C237</f>
        <v>GoldElite Industech Co., Ltd.</v>
      </c>
    </row>
    <row r="238" spans="1:28" s="210" customFormat="1" ht="33" customHeight="1">
      <c r="A238" s="165" t="s">
        <v>15204</v>
      </c>
      <c r="B238" s="166" t="s">
        <v>1090</v>
      </c>
      <c r="C238" s="170" t="s">
        <v>15203</v>
      </c>
      <c r="D238" s="213"/>
      <c r="E238" s="166" t="s">
        <v>841</v>
      </c>
      <c r="F238" s="166" t="s">
        <v>15204</v>
      </c>
      <c r="G238" s="166" t="s">
        <v>12764</v>
      </c>
      <c r="H238" s="167">
        <v>0</v>
      </c>
      <c r="I238" s="168" t="s">
        <v>15212</v>
      </c>
      <c r="J238" s="168" t="s">
        <v>8812</v>
      </c>
      <c r="K238" s="207"/>
      <c r="L238" s="207"/>
      <c r="M238" s="207"/>
      <c r="N238" s="207"/>
      <c r="O238" s="207"/>
      <c r="P238" s="169"/>
      <c r="Q238" s="208"/>
      <c r="R238" s="166" t="s">
        <v>15203</v>
      </c>
      <c r="S238" s="165" t="e">
        <v>#REF!</v>
      </c>
      <c r="T238" s="165" t="e">
        <v>#REF!</v>
      </c>
      <c r="U238" s="185"/>
      <c r="V238" s="209">
        <v>634</v>
      </c>
      <c r="X238" s="210">
        <f>IF(AND(C238="Smelter not listed",OR(LEN(D238)=0,LEN(E238)=0)),1,0)</f>
        <v>0</v>
      </c>
      <c r="AB238" s="211" t="str">
        <f>B238&amp;C238</f>
        <v>TungstenPhilippine Bonway Manufacturing Industrial Corporation</v>
      </c>
    </row>
    <row r="239" spans="1:28" s="210" customFormat="1" ht="21" customHeight="1">
      <c r="A239" s="165" t="s">
        <v>15233</v>
      </c>
      <c r="B239" s="166" t="s">
        <v>1089</v>
      </c>
      <c r="C239" s="170" t="s">
        <v>15251</v>
      </c>
      <c r="D239" s="213"/>
      <c r="E239" s="166" t="s">
        <v>1058</v>
      </c>
      <c r="F239" s="166" t="s">
        <v>15233</v>
      </c>
      <c r="G239" s="166" t="s">
        <v>12764</v>
      </c>
      <c r="H239" s="167">
        <v>0</v>
      </c>
      <c r="I239" s="168" t="s">
        <v>15234</v>
      </c>
      <c r="J239" s="168" t="s">
        <v>13117</v>
      </c>
      <c r="K239" s="207"/>
      <c r="L239" s="207"/>
      <c r="M239" s="207"/>
      <c r="N239" s="207"/>
      <c r="O239" s="207"/>
      <c r="P239" s="169"/>
      <c r="Q239" s="208"/>
      <c r="R239" s="166" t="s">
        <v>15251</v>
      </c>
      <c r="S239" s="165" t="e">
        <v>#REF!</v>
      </c>
      <c r="T239" s="165" t="e">
        <v>#REF!</v>
      </c>
      <c r="U239" s="185"/>
      <c r="V239" s="209">
        <v>370</v>
      </c>
      <c r="X239" s="210">
        <f>IF(AND(C239="Smelter not listed",OR(LEN(D239)=0,LEN(E239)=0)),1,0)</f>
        <v>0</v>
      </c>
      <c r="AB239" s="211" t="str">
        <f>B239&amp;C239</f>
        <v>TantalumJiangxi Suns Nonferrous Materials Co. Ltd.</v>
      </c>
    </row>
    <row r="240" spans="1:28" s="210" customFormat="1" ht="21" customHeight="1">
      <c r="A240" s="165" t="s">
        <v>15246</v>
      </c>
      <c r="B240" s="166" t="s">
        <v>1090</v>
      </c>
      <c r="C240" s="170" t="s">
        <v>15245</v>
      </c>
      <c r="D240" s="213"/>
      <c r="E240" s="166" t="s">
        <v>2322</v>
      </c>
      <c r="F240" s="166" t="s">
        <v>15246</v>
      </c>
      <c r="G240" s="166" t="s">
        <v>12764</v>
      </c>
      <c r="H240" s="167">
        <v>0</v>
      </c>
      <c r="I240" s="168" t="s">
        <v>15250</v>
      </c>
      <c r="J240" s="168" t="s">
        <v>11044</v>
      </c>
      <c r="K240" s="207"/>
      <c r="L240" s="207"/>
      <c r="M240" s="207"/>
      <c r="N240" s="207"/>
      <c r="O240" s="207"/>
      <c r="P240" s="169"/>
      <c r="Q240" s="208"/>
      <c r="R240" s="166" t="s">
        <v>15245</v>
      </c>
      <c r="S240" s="165" t="e">
        <v>#REF!</v>
      </c>
      <c r="T240" s="165" t="e">
        <v>#REF!</v>
      </c>
      <c r="U240" s="185"/>
      <c r="V240" s="209">
        <v>614</v>
      </c>
      <c r="X240" s="210">
        <f>IF(AND(C240="Smelter not listed",OR(LEN(D240)=0,LEN(E240)=0)),1,0)</f>
        <v>0</v>
      </c>
      <c r="AB240" s="211" t="str">
        <f>B240&amp;C240</f>
        <v>TungstenJing Yuan Tungsten Technology Co., Ltd.</v>
      </c>
    </row>
    <row r="241" spans="1:30" s="210" customFormat="1" ht="21" customHeight="1">
      <c r="A241" s="165" t="s">
        <v>15976</v>
      </c>
      <c r="B241" s="166" t="s">
        <v>1088</v>
      </c>
      <c r="C241" s="170" t="s">
        <v>1760</v>
      </c>
      <c r="D241" s="213" t="s">
        <v>15977</v>
      </c>
      <c r="E241" s="166" t="s">
        <v>1063</v>
      </c>
      <c r="F241" s="166" t="s">
        <v>15976</v>
      </c>
      <c r="G241" s="166" t="s">
        <v>12764</v>
      </c>
      <c r="H241" s="167" t="s">
        <v>15882</v>
      </c>
      <c r="I241" s="168" t="s">
        <v>15882</v>
      </c>
      <c r="J241" s="168" t="s">
        <v>15882</v>
      </c>
      <c r="K241" s="207"/>
      <c r="L241" s="207"/>
      <c r="M241" s="207"/>
      <c r="N241" s="207"/>
      <c r="O241" s="207"/>
      <c r="P241" s="169"/>
      <c r="Q241" s="208"/>
      <c r="R241" s="166" t="s">
        <v>15882</v>
      </c>
      <c r="S241" s="165" t="e">
        <v>#REF!</v>
      </c>
      <c r="T241" s="165" t="s">
        <v>15882</v>
      </c>
      <c r="U241" s="185"/>
      <c r="V241" s="209" t="e">
        <v>#N/A</v>
      </c>
      <c r="X241" s="210">
        <f>IF(AND(C241="Smelter not listed",OR(LEN(D241)=0,LEN(E241)=0)),1,0)</f>
        <v>0</v>
      </c>
      <c r="AB241" s="211" t="str">
        <f>B241&amp;C241</f>
        <v>TinSmelter not listed</v>
      </c>
    </row>
    <row r="242" spans="1:30" s="210" customFormat="1" ht="21" customHeight="1">
      <c r="A242" s="165" t="s">
        <v>15248</v>
      </c>
      <c r="B242" s="166" t="s">
        <v>1090</v>
      </c>
      <c r="C242" s="170" t="s">
        <v>15247</v>
      </c>
      <c r="D242" s="213"/>
      <c r="E242" s="166" t="s">
        <v>12996</v>
      </c>
      <c r="F242" s="166" t="s">
        <v>15248</v>
      </c>
      <c r="G242" s="166" t="s">
        <v>12764</v>
      </c>
      <c r="H242" s="167">
        <v>0</v>
      </c>
      <c r="I242" s="168" t="s">
        <v>15249</v>
      </c>
      <c r="J242" s="168" t="s">
        <v>4014</v>
      </c>
      <c r="K242" s="207"/>
      <c r="L242" s="207"/>
      <c r="M242" s="207"/>
      <c r="N242" s="207"/>
      <c r="O242" s="207"/>
      <c r="P242" s="169"/>
      <c r="Q242" s="208"/>
      <c r="R242" s="166" t="s">
        <v>15247</v>
      </c>
      <c r="S242" s="165" t="e">
        <v>#REF!</v>
      </c>
      <c r="T242" s="165" t="e">
        <v>#REF!</v>
      </c>
      <c r="U242" s="185"/>
      <c r="V242" s="209">
        <v>636</v>
      </c>
      <c r="X242" s="210">
        <f>IF(AND(C242="Smelter not listed",OR(LEN(D242)=0,LEN(E242)=0)),1,0)</f>
        <v>0</v>
      </c>
      <c r="AB242" s="211" t="str">
        <f>B242&amp;C242</f>
        <v>TungstenS.P.T. spol.s r.o.</v>
      </c>
    </row>
    <row r="243" spans="1:30" s="210" customFormat="1" ht="21" customHeight="1">
      <c r="A243" s="165" t="s">
        <v>15240</v>
      </c>
      <c r="B243" s="166" t="s">
        <v>1088</v>
      </c>
      <c r="C243" s="170" t="s">
        <v>15239</v>
      </c>
      <c r="D243" s="213"/>
      <c r="E243" s="166" t="s">
        <v>2323</v>
      </c>
      <c r="F243" s="166" t="s">
        <v>15240</v>
      </c>
      <c r="G243" s="166" t="s">
        <v>12764</v>
      </c>
      <c r="H243" s="167">
        <v>0</v>
      </c>
      <c r="I243" s="168" t="s">
        <v>15244</v>
      </c>
      <c r="J243" s="168" t="s">
        <v>11482</v>
      </c>
      <c r="K243" s="207"/>
      <c r="L243" s="207"/>
      <c r="M243" s="207"/>
      <c r="N243" s="207"/>
      <c r="O243" s="207"/>
      <c r="P243" s="169"/>
      <c r="Q243" s="208"/>
      <c r="R243" s="166" t="s">
        <v>15239</v>
      </c>
      <c r="S243" s="165" t="e">
        <v>#REF!</v>
      </c>
      <c r="T243" s="165" t="e">
        <v>#REF!</v>
      </c>
      <c r="U243" s="185"/>
      <c r="V243" s="209">
        <v>516</v>
      </c>
      <c r="X243" s="210">
        <f>IF(AND(C243="Smelter not listed",OR(LEN(D243)=0,LEN(E243)=0)),1,0)</f>
        <v>0</v>
      </c>
      <c r="AB243" s="211" t="str">
        <f>B243&amp;C243</f>
        <v>TinP Kay Metal, Inc</v>
      </c>
    </row>
    <row r="244" spans="1:30" s="210" customFormat="1" ht="21" customHeight="1">
      <c r="A244" s="165" t="s">
        <v>15257</v>
      </c>
      <c r="B244" s="166" t="s">
        <v>1090</v>
      </c>
      <c r="C244" s="170" t="s">
        <v>15256</v>
      </c>
      <c r="D244" s="213"/>
      <c r="E244" s="166" t="s">
        <v>1069</v>
      </c>
      <c r="F244" s="166" t="s">
        <v>15257</v>
      </c>
      <c r="G244" s="166" t="s">
        <v>12764</v>
      </c>
      <c r="H244" s="167">
        <v>0</v>
      </c>
      <c r="I244" s="168" t="s">
        <v>15258</v>
      </c>
      <c r="J244" s="168" t="s">
        <v>12419</v>
      </c>
      <c r="K244" s="207"/>
      <c r="L244" s="207"/>
      <c r="M244" s="207"/>
      <c r="N244" s="207"/>
      <c r="O244" s="207"/>
      <c r="P244" s="169"/>
      <c r="Q244" s="208"/>
      <c r="R244" s="166" t="s">
        <v>15256</v>
      </c>
      <c r="S244" s="165" t="e">
        <v>#REF!</v>
      </c>
      <c r="T244" s="165" t="e">
        <v>#REF!</v>
      </c>
      <c r="U244" s="185"/>
      <c r="V244" s="209">
        <v>639</v>
      </c>
      <c r="X244" s="210">
        <f>IF(AND(C244="Smelter not listed",OR(LEN(D244)=0,LEN(E244)=0)),1,0)</f>
        <v>0</v>
      </c>
      <c r="AB244" s="211" t="str">
        <f>B244&amp;C244</f>
        <v>TungstenTungamoy Metals Inc.</v>
      </c>
    </row>
    <row r="245" spans="1:30" s="210" customFormat="1" ht="21" customHeight="1">
      <c r="A245" s="165"/>
      <c r="B245" s="166" t="s">
        <v>15961</v>
      </c>
      <c r="C245" s="170" t="s">
        <v>1278</v>
      </c>
      <c r="D245" s="213"/>
      <c r="E245" s="166" t="s">
        <v>475</v>
      </c>
      <c r="F245" s="166">
        <v>0</v>
      </c>
      <c r="G245" s="166">
        <v>0</v>
      </c>
      <c r="H245" s="167">
        <v>0</v>
      </c>
      <c r="I245" s="168">
        <v>0</v>
      </c>
      <c r="J245" s="168">
        <v>0</v>
      </c>
      <c r="K245" s="207"/>
      <c r="L245" s="207"/>
      <c r="M245" s="207"/>
      <c r="N245" s="207"/>
      <c r="O245" s="207"/>
      <c r="P245" s="169"/>
      <c r="Q245" s="208"/>
      <c r="R245" s="166" t="s">
        <v>475</v>
      </c>
      <c r="S245" s="165" t="str">
        <f ca="1">IF(B245="","",IF(ISERROR(MATCH($E245,CL,0)),"Unknown",INDIRECT("'C'!$A$"&amp;MATCH($E245,CL,0)+1)))</f>
        <v>Unknown</v>
      </c>
      <c r="T245" s="165" t="str">
        <f ca="1">IF(B245="","",IF(ISERROR(MATCH($J245,[3]SorP!$B$1:$B$6261,0)),"",INDIRECT("'SorP'!$A$"&amp;MATCH($S245&amp;$J245,[3]SorP!C:C,0))))</f>
        <v/>
      </c>
      <c r="U245" s="185"/>
      <c r="V245" s="209">
        <f>IF(C245="",NA(),MATCH($B245&amp;$C245,'[3]Smelter Look-up'!$J:$J,0))</f>
        <v>377</v>
      </c>
      <c r="X245" s="210">
        <f>IF(AND(C245="Smelter not listed",OR(LEN(D245)=0,LEN(E245)=0)),1,0)</f>
        <v>0</v>
      </c>
      <c r="AB245" s="211" t="str">
        <f>IF(C245="","",B245)</f>
        <v>Copper</v>
      </c>
      <c r="AC245" s="210" t="str">
        <f>B245</f>
        <v>Copper</v>
      </c>
      <c r="AD245" s="210" t="str">
        <f>IF(C245="Smelter not listed",D245,C245)</f>
        <v>Smelter not yet identified</v>
      </c>
    </row>
    <row r="246" spans="1:30" s="210" customFormat="1" ht="21" customHeight="1">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ref="S245:S260" ca="1" si="0">IF(B246="","",IF(ISERROR(MATCH($E246,CL,0)),"Unknown",INDIRECT("'C'!$A$"&amp;MATCH($E246,CL,0)+1)))</f>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ref="X245:X260" ca="1" si="1">IF(AND(C246="Smelter not listed",OR(LEN(D246)=0,LEN(E246)=0)),1,0)</f>
        <v>0</v>
      </c>
      <c r="AB246" s="211" t="str">
        <f t="shared" ref="AB245:AB260" si="2">B246&amp;C246</f>
        <v/>
      </c>
    </row>
    <row r="247" spans="1:30"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0"/>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1"/>
        <v>0</v>
      </c>
      <c r="AB247" s="211" t="str">
        <f t="shared" si="2"/>
        <v/>
      </c>
    </row>
    <row r="248" spans="1:30"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0"/>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1"/>
        <v>0</v>
      </c>
      <c r="AB248" s="211" t="str">
        <f t="shared" si="2"/>
        <v/>
      </c>
    </row>
    <row r="249" spans="1:30"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0"/>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1"/>
        <v>0</v>
      </c>
      <c r="AB249" s="211" t="str">
        <f t="shared" si="2"/>
        <v/>
      </c>
    </row>
    <row r="250" spans="1:30"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0"/>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1"/>
        <v>0</v>
      </c>
      <c r="AB250" s="211" t="str">
        <f t="shared" si="2"/>
        <v/>
      </c>
    </row>
    <row r="251" spans="1:30"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0"/>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1"/>
        <v>0</v>
      </c>
      <c r="AB251" s="211" t="str">
        <f t="shared" si="2"/>
        <v/>
      </c>
    </row>
    <row r="252" spans="1:30"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0"/>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1"/>
        <v>0</v>
      </c>
      <c r="AB252" s="211" t="str">
        <f t="shared" si="2"/>
        <v/>
      </c>
    </row>
    <row r="253" spans="1:30"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0"/>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1"/>
        <v>0</v>
      </c>
      <c r="AB253" s="211" t="str">
        <f t="shared" si="2"/>
        <v/>
      </c>
    </row>
    <row r="254" spans="1:30"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0"/>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1"/>
        <v>0</v>
      </c>
      <c r="AB254" s="211" t="str">
        <f t="shared" si="2"/>
        <v/>
      </c>
    </row>
    <row r="255" spans="1:30"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0"/>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1"/>
        <v>0</v>
      </c>
      <c r="AB255" s="211" t="str">
        <f t="shared" si="2"/>
        <v/>
      </c>
    </row>
    <row r="256" spans="1:30"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0"/>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1"/>
        <v>0</v>
      </c>
      <c r="AB256" s="211" t="str">
        <f t="shared" si="2"/>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0"/>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1"/>
        <v>0</v>
      </c>
      <c r="AB257" s="211" t="str">
        <f t="shared" si="2"/>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0"/>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1"/>
        <v>0</v>
      </c>
      <c r="AB258" s="211" t="str">
        <f t="shared" si="2"/>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0"/>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1"/>
        <v>0</v>
      </c>
      <c r="AB259" s="211" t="str">
        <f t="shared" si="2"/>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0"/>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1"/>
        <v>0</v>
      </c>
      <c r="AB260" s="211" t="str">
        <f t="shared" si="2"/>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4">IF(AND(C261="Smelter not listed",OR(LEN(D261)=0,LEN(E261)=0)),1,0)</f>
        <v>0</v>
      </c>
      <c r="AB261" s="211" t="str">
        <f t="shared" ref="AB261" si="5">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6">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7">IF(AND(C262="Smelter not listed",OR(LEN(D262)=0,LEN(E262)=0)),1,0)</f>
        <v>0</v>
      </c>
      <c r="AB262" s="211" t="str">
        <f t="shared" ref="AB262:AB293" si="8">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6"/>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7"/>
        <v>0</v>
      </c>
      <c r="AB263" s="211" t="str">
        <f t="shared" si="8"/>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6"/>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7"/>
        <v>0</v>
      </c>
      <c r="AB264" s="211" t="str">
        <f t="shared" si="8"/>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6"/>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7"/>
        <v>0</v>
      </c>
      <c r="AB265" s="211" t="str">
        <f t="shared" si="8"/>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6"/>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7"/>
        <v>0</v>
      </c>
      <c r="AB266" s="211" t="str">
        <f t="shared" si="8"/>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6"/>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7"/>
        <v>0</v>
      </c>
      <c r="AB267" s="211" t="str">
        <f t="shared" si="8"/>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6"/>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7"/>
        <v>0</v>
      </c>
      <c r="AB268" s="211" t="str">
        <f t="shared" si="8"/>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6"/>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7"/>
        <v>0</v>
      </c>
      <c r="AB269" s="211" t="str">
        <f t="shared" si="8"/>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6"/>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7"/>
        <v>0</v>
      </c>
      <c r="AB270" s="211" t="str">
        <f t="shared" si="8"/>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6"/>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7"/>
        <v>0</v>
      </c>
      <c r="AB271" s="211" t="str">
        <f t="shared" si="8"/>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6"/>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7"/>
        <v>0</v>
      </c>
      <c r="AB272" s="211" t="str">
        <f t="shared" si="8"/>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6"/>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7"/>
        <v>0</v>
      </c>
      <c r="AB273" s="211" t="str">
        <f t="shared" si="8"/>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6"/>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7"/>
        <v>0</v>
      </c>
      <c r="AB274" s="211" t="str">
        <f t="shared" si="8"/>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6"/>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7"/>
        <v>0</v>
      </c>
      <c r="AB275" s="211" t="str">
        <f t="shared" si="8"/>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6"/>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7"/>
        <v>0</v>
      </c>
      <c r="AB276" s="211" t="str">
        <f t="shared" si="8"/>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6"/>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7"/>
        <v>0</v>
      </c>
      <c r="AB277" s="211" t="str">
        <f t="shared" si="8"/>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6"/>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7"/>
        <v>0</v>
      </c>
      <c r="AB278" s="211" t="str">
        <f t="shared" si="8"/>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6"/>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7"/>
        <v>0</v>
      </c>
      <c r="AB279" s="211" t="str">
        <f t="shared" si="8"/>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6"/>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7"/>
        <v>0</v>
      </c>
      <c r="AB280" s="211" t="str">
        <f t="shared" si="8"/>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6"/>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7"/>
        <v>0</v>
      </c>
      <c r="AB281" s="211" t="str">
        <f t="shared" si="8"/>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6"/>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7"/>
        <v>0</v>
      </c>
      <c r="AB282" s="211" t="str">
        <f t="shared" si="8"/>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6"/>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7"/>
        <v>0</v>
      </c>
      <c r="AB283" s="211" t="str">
        <f t="shared" si="8"/>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6"/>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7"/>
        <v>0</v>
      </c>
      <c r="AB284" s="211" t="str">
        <f t="shared" si="8"/>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6"/>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7"/>
        <v>0</v>
      </c>
      <c r="AB285" s="211" t="str">
        <f t="shared" si="8"/>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6"/>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7"/>
        <v>0</v>
      </c>
      <c r="AB286" s="211" t="str">
        <f t="shared" si="8"/>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6"/>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7"/>
        <v>0</v>
      </c>
      <c r="AB287" s="211" t="str">
        <f t="shared" si="8"/>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6"/>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7"/>
        <v>0</v>
      </c>
      <c r="AB288" s="211" t="str">
        <f t="shared" si="8"/>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6"/>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7"/>
        <v>0</v>
      </c>
      <c r="AB289" s="211" t="str">
        <f t="shared" si="8"/>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6"/>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7"/>
        <v>0</v>
      </c>
      <c r="AB290" s="211" t="str">
        <f t="shared" si="8"/>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6"/>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7"/>
        <v>0</v>
      </c>
      <c r="AB291" s="211" t="str">
        <f t="shared" si="8"/>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6"/>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7"/>
        <v>0</v>
      </c>
      <c r="AB292" s="211" t="str">
        <f t="shared" si="8"/>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6"/>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7"/>
        <v>0</v>
      </c>
      <c r="AB293" s="211" t="str">
        <f t="shared" si="8"/>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9">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10">IF(AND(C294="Smelter not listed",OR(LEN(D294)=0,LEN(E294)=0)),1,0)</f>
        <v>0</v>
      </c>
      <c r="AB294" s="211" t="str">
        <f t="shared" ref="AB294:AB324" si="11">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9"/>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10"/>
        <v>0</v>
      </c>
      <c r="AB295" s="211" t="str">
        <f t="shared" si="11"/>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9"/>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10"/>
        <v>0</v>
      </c>
      <c r="AB296" s="211" t="str">
        <f t="shared" si="11"/>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9"/>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10"/>
        <v>0</v>
      </c>
      <c r="AB297" s="211" t="str">
        <f t="shared" si="11"/>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9"/>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10"/>
        <v>0</v>
      </c>
      <c r="AB298" s="211" t="str">
        <f t="shared" si="11"/>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9"/>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10"/>
        <v>0</v>
      </c>
      <c r="AB299" s="211" t="str">
        <f t="shared" si="11"/>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9"/>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10"/>
        <v>0</v>
      </c>
      <c r="AB300" s="211" t="str">
        <f t="shared" si="11"/>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9"/>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10"/>
        <v>0</v>
      </c>
      <c r="AB301" s="211" t="str">
        <f t="shared" si="11"/>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9"/>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10"/>
        <v>0</v>
      </c>
      <c r="AB302" s="211" t="str">
        <f t="shared" si="11"/>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9"/>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10"/>
        <v>0</v>
      </c>
      <c r="AB303" s="211" t="str">
        <f t="shared" si="11"/>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9"/>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10"/>
        <v>0</v>
      </c>
      <c r="AB304" s="211" t="str">
        <f t="shared" si="11"/>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9"/>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10"/>
        <v>0</v>
      </c>
      <c r="AB305" s="211" t="str">
        <f t="shared" si="11"/>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9"/>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10"/>
        <v>0</v>
      </c>
      <c r="AB306" s="211" t="str">
        <f t="shared" si="11"/>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9"/>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10"/>
        <v>0</v>
      </c>
      <c r="AB307" s="211" t="str">
        <f t="shared" si="11"/>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9"/>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10"/>
        <v>0</v>
      </c>
      <c r="AB308" s="211" t="str">
        <f t="shared" si="11"/>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9"/>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10"/>
        <v>0</v>
      </c>
      <c r="AB309" s="211" t="str">
        <f t="shared" si="11"/>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9"/>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10"/>
        <v>0</v>
      </c>
      <c r="AB310" s="211" t="str">
        <f t="shared" si="11"/>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9"/>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10"/>
        <v>0</v>
      </c>
      <c r="AB311" s="211" t="str">
        <f t="shared" si="11"/>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9"/>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10"/>
        <v>0</v>
      </c>
      <c r="AB312" s="211" t="str">
        <f t="shared" si="11"/>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9"/>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10"/>
        <v>0</v>
      </c>
      <c r="AB313" s="211" t="str">
        <f t="shared" si="11"/>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9"/>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10"/>
        <v>0</v>
      </c>
      <c r="AB314" s="211" t="str">
        <f t="shared" si="11"/>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9"/>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10"/>
        <v>0</v>
      </c>
      <c r="AB315" s="211" t="str">
        <f t="shared" si="11"/>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9"/>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10"/>
        <v>0</v>
      </c>
      <c r="AB316" s="211" t="str">
        <f t="shared" si="11"/>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9"/>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10"/>
        <v>0</v>
      </c>
      <c r="AB317" s="211" t="str">
        <f t="shared" si="11"/>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9"/>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10"/>
        <v>0</v>
      </c>
      <c r="AB318" s="211" t="str">
        <f t="shared" si="11"/>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9"/>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10"/>
        <v>0</v>
      </c>
      <c r="AB319" s="211" t="str">
        <f t="shared" si="11"/>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9"/>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10"/>
        <v>0</v>
      </c>
      <c r="AB320" s="211" t="str">
        <f t="shared" si="11"/>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9"/>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10"/>
        <v>0</v>
      </c>
      <c r="AB321" s="211" t="str">
        <f t="shared" si="11"/>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9"/>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10"/>
        <v>0</v>
      </c>
      <c r="AB322" s="211" t="str">
        <f t="shared" si="11"/>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9"/>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10"/>
        <v>0</v>
      </c>
      <c r="AB323" s="211" t="str">
        <f t="shared" si="11"/>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9"/>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10"/>
        <v>0</v>
      </c>
      <c r="AB324" s="211" t="str">
        <f t="shared" si="11"/>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12">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13">IF(AND(C325="Smelter not listed",OR(LEN(D325)=0,LEN(E325)=0)),1,0)</f>
        <v>0</v>
      </c>
      <c r="AB325" s="211" t="str">
        <f t="shared" ref="AB325" si="14">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15">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16">IF(AND(C326="Smelter not listed",OR(LEN(D326)=0,LEN(E326)=0)),1,0)</f>
        <v>0</v>
      </c>
      <c r="AB326" s="211" t="str">
        <f t="shared" ref="AB326:AB357" si="17">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15"/>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16"/>
        <v>0</v>
      </c>
      <c r="AB327" s="211" t="str">
        <f t="shared" si="17"/>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15"/>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16"/>
        <v>0</v>
      </c>
      <c r="AB328" s="211" t="str">
        <f t="shared" si="17"/>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15"/>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16"/>
        <v>0</v>
      </c>
      <c r="AB329" s="211" t="str">
        <f t="shared" si="17"/>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15"/>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16"/>
        <v>0</v>
      </c>
      <c r="AB330" s="211" t="str">
        <f t="shared" si="17"/>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15"/>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16"/>
        <v>0</v>
      </c>
      <c r="AB331" s="211" t="str">
        <f t="shared" si="17"/>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15"/>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16"/>
        <v>0</v>
      </c>
      <c r="AB332" s="211" t="str">
        <f t="shared" si="17"/>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15"/>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16"/>
        <v>0</v>
      </c>
      <c r="AB333" s="211" t="str">
        <f t="shared" si="17"/>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15"/>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16"/>
        <v>0</v>
      </c>
      <c r="AB334" s="211" t="str">
        <f t="shared" si="17"/>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15"/>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16"/>
        <v>0</v>
      </c>
      <c r="AB335" s="211" t="str">
        <f t="shared" si="17"/>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15"/>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16"/>
        <v>0</v>
      </c>
      <c r="AB336" s="211" t="str">
        <f t="shared" si="17"/>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15"/>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16"/>
        <v>0</v>
      </c>
      <c r="AB337" s="211" t="str">
        <f t="shared" si="17"/>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15"/>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16"/>
        <v>0</v>
      </c>
      <c r="AB338" s="211" t="str">
        <f t="shared" si="17"/>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15"/>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16"/>
        <v>0</v>
      </c>
      <c r="AB339" s="211" t="str">
        <f t="shared" si="17"/>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15"/>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16"/>
        <v>0</v>
      </c>
      <c r="AB340" s="211" t="str">
        <f t="shared" si="17"/>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15"/>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16"/>
        <v>0</v>
      </c>
      <c r="AB341" s="211" t="str">
        <f t="shared" si="17"/>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15"/>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16"/>
        <v>0</v>
      </c>
      <c r="AB342" s="211" t="str">
        <f t="shared" si="17"/>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15"/>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16"/>
        <v>0</v>
      </c>
      <c r="AB343" s="211" t="str">
        <f t="shared" si="17"/>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15"/>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16"/>
        <v>0</v>
      </c>
      <c r="AB344" s="211" t="str">
        <f t="shared" si="17"/>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15"/>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16"/>
        <v>0</v>
      </c>
      <c r="AB345" s="211" t="str">
        <f t="shared" si="17"/>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15"/>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16"/>
        <v>0</v>
      </c>
      <c r="AB346" s="211" t="str">
        <f t="shared" si="17"/>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15"/>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16"/>
        <v>0</v>
      </c>
      <c r="AB347" s="211" t="str">
        <f t="shared" si="17"/>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15"/>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16"/>
        <v>0</v>
      </c>
      <c r="AB348" s="211" t="str">
        <f t="shared" si="17"/>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15"/>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16"/>
        <v>0</v>
      </c>
      <c r="AB349" s="211" t="str">
        <f t="shared" si="17"/>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15"/>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16"/>
        <v>0</v>
      </c>
      <c r="AB350" s="211" t="str">
        <f t="shared" si="17"/>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15"/>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16"/>
        <v>0</v>
      </c>
      <c r="AB351" s="211" t="str">
        <f t="shared" si="17"/>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15"/>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16"/>
        <v>0</v>
      </c>
      <c r="AB352" s="211" t="str">
        <f t="shared" si="17"/>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15"/>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16"/>
        <v>0</v>
      </c>
      <c r="AB353" s="211" t="str">
        <f t="shared" si="17"/>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15"/>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16"/>
        <v>0</v>
      </c>
      <c r="AB354" s="211" t="str">
        <f t="shared" si="17"/>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15"/>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16"/>
        <v>0</v>
      </c>
      <c r="AB355" s="211" t="str">
        <f t="shared" si="17"/>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15"/>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16"/>
        <v>0</v>
      </c>
      <c r="AB356" s="211" t="str">
        <f t="shared" si="17"/>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15"/>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16"/>
        <v>0</v>
      </c>
      <c r="AB357" s="211" t="str">
        <f t="shared" si="17"/>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18">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19">IF(AND(C358="Smelter not listed",OR(LEN(D358)=0,LEN(E358)=0)),1,0)</f>
        <v>0</v>
      </c>
      <c r="AB358" s="211" t="str">
        <f t="shared" ref="AB358:AB388" si="20">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18"/>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19"/>
        <v>0</v>
      </c>
      <c r="AB359" s="211" t="str">
        <f t="shared" si="20"/>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18"/>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19"/>
        <v>0</v>
      </c>
      <c r="AB360" s="211" t="str">
        <f t="shared" si="20"/>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18"/>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19"/>
        <v>0</v>
      </c>
      <c r="AB361" s="211" t="str">
        <f t="shared" si="20"/>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18"/>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19"/>
        <v>0</v>
      </c>
      <c r="AB362" s="211" t="str">
        <f t="shared" si="20"/>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18"/>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19"/>
        <v>0</v>
      </c>
      <c r="AB363" s="211" t="str">
        <f t="shared" si="20"/>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18"/>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19"/>
        <v>0</v>
      </c>
      <c r="AB364" s="211" t="str">
        <f t="shared" si="20"/>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18"/>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19"/>
        <v>0</v>
      </c>
      <c r="AB365" s="211" t="str">
        <f t="shared" si="20"/>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18"/>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19"/>
        <v>0</v>
      </c>
      <c r="AB366" s="211" t="str">
        <f t="shared" si="20"/>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18"/>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19"/>
        <v>0</v>
      </c>
      <c r="AB367" s="211" t="str">
        <f t="shared" si="20"/>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18"/>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19"/>
        <v>0</v>
      </c>
      <c r="AB368" s="211" t="str">
        <f t="shared" si="20"/>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18"/>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19"/>
        <v>0</v>
      </c>
      <c r="AB369" s="211" t="str">
        <f t="shared" si="20"/>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18"/>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19"/>
        <v>0</v>
      </c>
      <c r="AB370" s="211" t="str">
        <f t="shared" si="20"/>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18"/>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19"/>
        <v>0</v>
      </c>
      <c r="AB371" s="211" t="str">
        <f t="shared" si="20"/>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18"/>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19"/>
        <v>0</v>
      </c>
      <c r="AB372" s="211" t="str">
        <f t="shared" si="20"/>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18"/>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19"/>
        <v>0</v>
      </c>
      <c r="AB373" s="211" t="str">
        <f t="shared" si="20"/>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18"/>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19"/>
        <v>0</v>
      </c>
      <c r="AB374" s="211" t="str">
        <f t="shared" si="20"/>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18"/>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19"/>
        <v>0</v>
      </c>
      <c r="AB375" s="211" t="str">
        <f t="shared" si="20"/>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18"/>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19"/>
        <v>0</v>
      </c>
      <c r="AB376" s="211" t="str">
        <f t="shared" si="20"/>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18"/>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19"/>
        <v>0</v>
      </c>
      <c r="AB377" s="211" t="str">
        <f t="shared" si="20"/>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18"/>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19"/>
        <v>0</v>
      </c>
      <c r="AB378" s="211" t="str">
        <f t="shared" si="20"/>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18"/>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19"/>
        <v>0</v>
      </c>
      <c r="AB379" s="211" t="str">
        <f t="shared" si="20"/>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18"/>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19"/>
        <v>0</v>
      </c>
      <c r="AB380" s="211" t="str">
        <f t="shared" si="20"/>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18"/>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19"/>
        <v>0</v>
      </c>
      <c r="AB381" s="211" t="str">
        <f t="shared" si="20"/>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18"/>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19"/>
        <v>0</v>
      </c>
      <c r="AB382" s="211" t="str">
        <f t="shared" si="20"/>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18"/>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19"/>
        <v>0</v>
      </c>
      <c r="AB383" s="211" t="str">
        <f t="shared" si="20"/>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18"/>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19"/>
        <v>0</v>
      </c>
      <c r="AB384" s="211" t="str">
        <f t="shared" si="20"/>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18"/>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19"/>
        <v>0</v>
      </c>
      <c r="AB385" s="211" t="str">
        <f t="shared" si="20"/>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18"/>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19"/>
        <v>0</v>
      </c>
      <c r="AB386" s="211" t="str">
        <f t="shared" si="20"/>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18"/>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19"/>
        <v>0</v>
      </c>
      <c r="AB387" s="211" t="str">
        <f t="shared" si="20"/>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18"/>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19"/>
        <v>0</v>
      </c>
      <c r="AB388" s="211" t="str">
        <f t="shared" si="20"/>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21">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22">IF(AND(C389="Smelter not listed",OR(LEN(D389)=0,LEN(E389)=0)),1,0)</f>
        <v>0</v>
      </c>
      <c r="AB389" s="211" t="str">
        <f t="shared" ref="AB389" si="23">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24">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25">IF(AND(C390="Smelter not listed",OR(LEN(D390)=0,LEN(E390)=0)),1,0)</f>
        <v>0</v>
      </c>
      <c r="AB390" s="211" t="str">
        <f t="shared" ref="AB390:AB421" si="26">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24"/>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25"/>
        <v>0</v>
      </c>
      <c r="AB391" s="211" t="str">
        <f t="shared" si="26"/>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24"/>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25"/>
        <v>0</v>
      </c>
      <c r="AB392" s="211" t="str">
        <f t="shared" si="26"/>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24"/>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25"/>
        <v>0</v>
      </c>
      <c r="AB393" s="211" t="str">
        <f t="shared" si="26"/>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24"/>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25"/>
        <v>0</v>
      </c>
      <c r="AB394" s="211" t="str">
        <f t="shared" si="26"/>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24"/>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25"/>
        <v>0</v>
      </c>
      <c r="AB395" s="211" t="str">
        <f t="shared" si="26"/>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24"/>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25"/>
        <v>0</v>
      </c>
      <c r="AB396" s="211" t="str">
        <f t="shared" si="26"/>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24"/>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25"/>
        <v>0</v>
      </c>
      <c r="AB397" s="211" t="str">
        <f t="shared" si="26"/>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24"/>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25"/>
        <v>0</v>
      </c>
      <c r="AB398" s="211" t="str">
        <f t="shared" si="26"/>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24"/>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25"/>
        <v>0</v>
      </c>
      <c r="AB399" s="211" t="str">
        <f t="shared" si="26"/>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24"/>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25"/>
        <v>0</v>
      </c>
      <c r="AB400" s="211" t="str">
        <f t="shared" si="26"/>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24"/>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25"/>
        <v>0</v>
      </c>
      <c r="AB401" s="211" t="str">
        <f t="shared" si="26"/>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24"/>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25"/>
        <v>0</v>
      </c>
      <c r="AB402" s="211" t="str">
        <f t="shared" si="26"/>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24"/>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25"/>
        <v>0</v>
      </c>
      <c r="AB403" s="211" t="str">
        <f t="shared" si="26"/>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24"/>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25"/>
        <v>0</v>
      </c>
      <c r="AB404" s="211" t="str">
        <f t="shared" si="26"/>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24"/>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25"/>
        <v>0</v>
      </c>
      <c r="AB405" s="211" t="str">
        <f t="shared" si="26"/>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24"/>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25"/>
        <v>0</v>
      </c>
      <c r="AB406" s="211" t="str">
        <f t="shared" si="26"/>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24"/>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25"/>
        <v>0</v>
      </c>
      <c r="AB407" s="211" t="str">
        <f t="shared" si="26"/>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24"/>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25"/>
        <v>0</v>
      </c>
      <c r="AB408" s="211" t="str">
        <f t="shared" si="26"/>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24"/>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25"/>
        <v>0</v>
      </c>
      <c r="AB409" s="211" t="str">
        <f t="shared" si="26"/>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24"/>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25"/>
        <v>0</v>
      </c>
      <c r="AB410" s="211" t="str">
        <f t="shared" si="26"/>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24"/>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25"/>
        <v>0</v>
      </c>
      <c r="AB411" s="211" t="str">
        <f t="shared" si="26"/>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24"/>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25"/>
        <v>0</v>
      </c>
      <c r="AB412" s="211" t="str">
        <f t="shared" si="26"/>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24"/>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25"/>
        <v>0</v>
      </c>
      <c r="AB413" s="211" t="str">
        <f t="shared" si="26"/>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24"/>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25"/>
        <v>0</v>
      </c>
      <c r="AB414" s="211" t="str">
        <f t="shared" si="26"/>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24"/>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25"/>
        <v>0</v>
      </c>
      <c r="AB415" s="211" t="str">
        <f t="shared" si="26"/>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24"/>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25"/>
        <v>0</v>
      </c>
      <c r="AB416" s="211" t="str">
        <f t="shared" si="26"/>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24"/>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25"/>
        <v>0</v>
      </c>
      <c r="AB417" s="211" t="str">
        <f t="shared" si="26"/>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24"/>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25"/>
        <v>0</v>
      </c>
      <c r="AB418" s="211" t="str">
        <f t="shared" si="26"/>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24"/>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25"/>
        <v>0</v>
      </c>
      <c r="AB419" s="211" t="str">
        <f t="shared" si="26"/>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24"/>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25"/>
        <v>0</v>
      </c>
      <c r="AB420" s="211" t="str">
        <f t="shared" si="26"/>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24"/>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25"/>
        <v>0</v>
      </c>
      <c r="AB421" s="211" t="str">
        <f t="shared" si="26"/>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27">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28">IF(AND(C422="Smelter not listed",OR(LEN(D422)=0,LEN(E422)=0)),1,0)</f>
        <v>0</v>
      </c>
      <c r="AB422" s="211" t="str">
        <f t="shared" ref="AB422:AB452" si="29">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27"/>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28"/>
        <v>0</v>
      </c>
      <c r="AB423" s="211" t="str">
        <f t="shared" si="29"/>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27"/>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28"/>
        <v>0</v>
      </c>
      <c r="AB424" s="211" t="str">
        <f t="shared" si="29"/>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27"/>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28"/>
        <v>0</v>
      </c>
      <c r="AB425" s="211" t="str">
        <f t="shared" si="29"/>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27"/>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28"/>
        <v>0</v>
      </c>
      <c r="AB426" s="211" t="str">
        <f t="shared" si="29"/>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27"/>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28"/>
        <v>0</v>
      </c>
      <c r="AB427" s="211" t="str">
        <f t="shared" si="29"/>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27"/>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28"/>
        <v>0</v>
      </c>
      <c r="AB428" s="211" t="str">
        <f t="shared" si="29"/>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27"/>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28"/>
        <v>0</v>
      </c>
      <c r="AB429" s="211" t="str">
        <f t="shared" si="29"/>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27"/>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28"/>
        <v>0</v>
      </c>
      <c r="AB430" s="211" t="str">
        <f t="shared" si="29"/>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27"/>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28"/>
        <v>0</v>
      </c>
      <c r="AB431" s="211" t="str">
        <f t="shared" si="29"/>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27"/>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28"/>
        <v>0</v>
      </c>
      <c r="AB432" s="211" t="str">
        <f t="shared" si="29"/>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27"/>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28"/>
        <v>0</v>
      </c>
      <c r="AB433" s="211" t="str">
        <f t="shared" si="29"/>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27"/>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28"/>
        <v>0</v>
      </c>
      <c r="AB434" s="211" t="str">
        <f t="shared" si="29"/>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27"/>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28"/>
        <v>0</v>
      </c>
      <c r="AB435" s="211" t="str">
        <f t="shared" si="29"/>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27"/>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28"/>
        <v>0</v>
      </c>
      <c r="AB436" s="211" t="str">
        <f t="shared" si="29"/>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27"/>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28"/>
        <v>0</v>
      </c>
      <c r="AB437" s="211" t="str">
        <f t="shared" si="29"/>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27"/>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28"/>
        <v>0</v>
      </c>
      <c r="AB438" s="211" t="str">
        <f t="shared" si="29"/>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27"/>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28"/>
        <v>0</v>
      </c>
      <c r="AB439" s="211" t="str">
        <f t="shared" si="29"/>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27"/>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28"/>
        <v>0</v>
      </c>
      <c r="AB440" s="211" t="str">
        <f t="shared" si="29"/>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27"/>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28"/>
        <v>0</v>
      </c>
      <c r="AB441" s="211" t="str">
        <f t="shared" si="29"/>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27"/>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28"/>
        <v>0</v>
      </c>
      <c r="AB442" s="211" t="str">
        <f t="shared" si="29"/>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27"/>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28"/>
        <v>0</v>
      </c>
      <c r="AB443" s="211" t="str">
        <f t="shared" si="29"/>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27"/>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28"/>
        <v>0</v>
      </c>
      <c r="AB444" s="211" t="str">
        <f t="shared" si="29"/>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27"/>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28"/>
        <v>0</v>
      </c>
      <c r="AB445" s="211" t="str">
        <f t="shared" si="29"/>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27"/>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28"/>
        <v>0</v>
      </c>
      <c r="AB446" s="211" t="str">
        <f t="shared" si="29"/>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27"/>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28"/>
        <v>0</v>
      </c>
      <c r="AB447" s="211" t="str">
        <f t="shared" si="29"/>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27"/>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28"/>
        <v>0</v>
      </c>
      <c r="AB448" s="211" t="str">
        <f t="shared" si="29"/>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27"/>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28"/>
        <v>0</v>
      </c>
      <c r="AB449" s="211" t="str">
        <f t="shared" si="29"/>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27"/>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28"/>
        <v>0</v>
      </c>
      <c r="AB450" s="211" t="str">
        <f t="shared" si="29"/>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27"/>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28"/>
        <v>0</v>
      </c>
      <c r="AB451" s="211" t="str">
        <f t="shared" si="29"/>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27"/>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28"/>
        <v>0</v>
      </c>
      <c r="AB452" s="211" t="str">
        <f t="shared" si="29"/>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30">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31">IF(AND(C453="Smelter not listed",OR(LEN(D453)=0,LEN(E453)=0)),1,0)</f>
        <v>0</v>
      </c>
      <c r="AB453" s="211" t="str">
        <f t="shared" ref="AB453" si="32">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33">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34">IF(AND(C454="Smelter not listed",OR(LEN(D454)=0,LEN(E454)=0)),1,0)</f>
        <v>0</v>
      </c>
      <c r="AB454" s="211" t="str">
        <f t="shared" ref="AB454:AB485" si="35">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33"/>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34"/>
        <v>0</v>
      </c>
      <c r="AB455" s="211" t="str">
        <f t="shared" si="35"/>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33"/>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34"/>
        <v>0</v>
      </c>
      <c r="AB456" s="211" t="str">
        <f t="shared" si="35"/>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33"/>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34"/>
        <v>0</v>
      </c>
      <c r="AB457" s="211" t="str">
        <f t="shared" si="35"/>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33"/>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34"/>
        <v>0</v>
      </c>
      <c r="AB458" s="211" t="str">
        <f t="shared" si="35"/>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33"/>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34"/>
        <v>0</v>
      </c>
      <c r="AB459" s="211" t="str">
        <f t="shared" si="35"/>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33"/>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34"/>
        <v>0</v>
      </c>
      <c r="AB460" s="211" t="str">
        <f t="shared" si="35"/>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33"/>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34"/>
        <v>0</v>
      </c>
      <c r="AB461" s="211" t="str">
        <f t="shared" si="35"/>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33"/>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34"/>
        <v>0</v>
      </c>
      <c r="AB462" s="211" t="str">
        <f t="shared" si="35"/>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33"/>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34"/>
        <v>0</v>
      </c>
      <c r="AB463" s="211" t="str">
        <f t="shared" si="35"/>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33"/>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34"/>
        <v>0</v>
      </c>
      <c r="AB464" s="211" t="str">
        <f t="shared" si="35"/>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33"/>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34"/>
        <v>0</v>
      </c>
      <c r="AB465" s="211" t="str">
        <f t="shared" si="35"/>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33"/>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34"/>
        <v>0</v>
      </c>
      <c r="AB466" s="211" t="str">
        <f t="shared" si="35"/>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33"/>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34"/>
        <v>0</v>
      </c>
      <c r="AB467" s="211" t="str">
        <f t="shared" si="35"/>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33"/>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34"/>
        <v>0</v>
      </c>
      <c r="AB468" s="211" t="str">
        <f t="shared" si="35"/>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33"/>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34"/>
        <v>0</v>
      </c>
      <c r="AB469" s="211" t="str">
        <f t="shared" si="35"/>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33"/>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34"/>
        <v>0</v>
      </c>
      <c r="AB470" s="211" t="str">
        <f t="shared" si="35"/>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33"/>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34"/>
        <v>0</v>
      </c>
      <c r="AB471" s="211" t="str">
        <f t="shared" si="35"/>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33"/>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34"/>
        <v>0</v>
      </c>
      <c r="AB472" s="211" t="str">
        <f t="shared" si="35"/>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33"/>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34"/>
        <v>0</v>
      </c>
      <c r="AB473" s="211" t="str">
        <f t="shared" si="35"/>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33"/>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34"/>
        <v>0</v>
      </c>
      <c r="AB474" s="211" t="str">
        <f t="shared" si="35"/>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33"/>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34"/>
        <v>0</v>
      </c>
      <c r="AB475" s="211" t="str">
        <f t="shared" si="35"/>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33"/>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34"/>
        <v>0</v>
      </c>
      <c r="AB476" s="211" t="str">
        <f t="shared" si="35"/>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33"/>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34"/>
        <v>0</v>
      </c>
      <c r="AB477" s="211" t="str">
        <f t="shared" si="35"/>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33"/>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34"/>
        <v>0</v>
      </c>
      <c r="AB478" s="211" t="str">
        <f t="shared" si="35"/>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33"/>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34"/>
        <v>0</v>
      </c>
      <c r="AB479" s="211" t="str">
        <f t="shared" si="35"/>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33"/>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34"/>
        <v>0</v>
      </c>
      <c r="AB480" s="211" t="str">
        <f t="shared" si="35"/>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33"/>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34"/>
        <v>0</v>
      </c>
      <c r="AB481" s="211" t="str">
        <f t="shared" si="35"/>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33"/>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34"/>
        <v>0</v>
      </c>
      <c r="AB482" s="211" t="str">
        <f t="shared" si="35"/>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33"/>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34"/>
        <v>0</v>
      </c>
      <c r="AB483" s="211" t="str">
        <f t="shared" si="35"/>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33"/>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34"/>
        <v>0</v>
      </c>
      <c r="AB484" s="211" t="str">
        <f t="shared" si="35"/>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33"/>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34"/>
        <v>0</v>
      </c>
      <c r="AB485" s="211" t="str">
        <f t="shared" si="35"/>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36">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37">IF(AND(C486="Smelter not listed",OR(LEN(D486)=0,LEN(E486)=0)),1,0)</f>
        <v>0</v>
      </c>
      <c r="AB486" s="211" t="str">
        <f t="shared" ref="AB486:AB516" si="38">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36"/>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37"/>
        <v>0</v>
      </c>
      <c r="AB487" s="211" t="str">
        <f t="shared" si="38"/>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36"/>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37"/>
        <v>0</v>
      </c>
      <c r="AB488" s="211" t="str">
        <f t="shared" si="38"/>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36"/>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37"/>
        <v>0</v>
      </c>
      <c r="AB489" s="211" t="str">
        <f t="shared" si="38"/>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36"/>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37"/>
        <v>0</v>
      </c>
      <c r="AB490" s="211" t="str">
        <f t="shared" si="38"/>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36"/>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37"/>
        <v>0</v>
      </c>
      <c r="AB491" s="211" t="str">
        <f t="shared" si="38"/>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36"/>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37"/>
        <v>0</v>
      </c>
      <c r="AB492" s="211" t="str">
        <f t="shared" si="38"/>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36"/>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37"/>
        <v>0</v>
      </c>
      <c r="AB493" s="211" t="str">
        <f t="shared" si="38"/>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36"/>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37"/>
        <v>0</v>
      </c>
      <c r="AB494" s="211" t="str">
        <f t="shared" si="38"/>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36"/>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37"/>
        <v>0</v>
      </c>
      <c r="AB495" s="211" t="str">
        <f t="shared" si="38"/>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36"/>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37"/>
        <v>0</v>
      </c>
      <c r="AB496" s="211" t="str">
        <f t="shared" si="38"/>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36"/>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37"/>
        <v>0</v>
      </c>
      <c r="AB497" s="211" t="str">
        <f t="shared" si="38"/>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36"/>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37"/>
        <v>0</v>
      </c>
      <c r="AB498" s="211" t="str">
        <f t="shared" si="38"/>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36"/>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37"/>
        <v>0</v>
      </c>
      <c r="AB499" s="211" t="str">
        <f t="shared" si="38"/>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36"/>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37"/>
        <v>0</v>
      </c>
      <c r="AB500" s="211" t="str">
        <f t="shared" si="38"/>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36"/>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37"/>
        <v>0</v>
      </c>
      <c r="AB501" s="211" t="str">
        <f t="shared" si="38"/>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36"/>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37"/>
        <v>0</v>
      </c>
      <c r="AB502" s="211" t="str">
        <f t="shared" si="38"/>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36"/>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37"/>
        <v>0</v>
      </c>
      <c r="AB503" s="211" t="str">
        <f t="shared" si="38"/>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36"/>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37"/>
        <v>0</v>
      </c>
      <c r="AB504" s="211" t="str">
        <f t="shared" si="38"/>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36"/>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37"/>
        <v>0</v>
      </c>
      <c r="AB505" s="211" t="str">
        <f t="shared" si="38"/>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36"/>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37"/>
        <v>0</v>
      </c>
      <c r="AB506" s="211" t="str">
        <f t="shared" si="38"/>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36"/>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37"/>
        <v>0</v>
      </c>
      <c r="AB507" s="211" t="str">
        <f t="shared" si="38"/>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36"/>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37"/>
        <v>0</v>
      </c>
      <c r="AB508" s="211" t="str">
        <f t="shared" si="38"/>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36"/>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37"/>
        <v>0</v>
      </c>
      <c r="AB509" s="211" t="str">
        <f t="shared" si="38"/>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36"/>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37"/>
        <v>0</v>
      </c>
      <c r="AB510" s="211" t="str">
        <f t="shared" si="38"/>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36"/>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37"/>
        <v>0</v>
      </c>
      <c r="AB511" s="211" t="str">
        <f t="shared" si="38"/>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36"/>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37"/>
        <v>0</v>
      </c>
      <c r="AB512" s="211" t="str">
        <f t="shared" si="38"/>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36"/>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37"/>
        <v>0</v>
      </c>
      <c r="AB513" s="211" t="str">
        <f t="shared" si="38"/>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36"/>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37"/>
        <v>0</v>
      </c>
      <c r="AB514" s="211" t="str">
        <f t="shared" si="38"/>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36"/>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37"/>
        <v>0</v>
      </c>
      <c r="AB515" s="211" t="str">
        <f t="shared" si="38"/>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36"/>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37"/>
        <v>0</v>
      </c>
      <c r="AB516" s="211" t="str">
        <f t="shared" si="38"/>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39">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40">IF(AND(C517="Smelter not listed",OR(LEN(D517)=0,LEN(E517)=0)),1,0)</f>
        <v>0</v>
      </c>
      <c r="AB517" s="211" t="str">
        <f t="shared" ref="AB517" si="41">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42">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43">IF(AND(C518="Smelter not listed",OR(LEN(D518)=0,LEN(E518)=0)),1,0)</f>
        <v>0</v>
      </c>
      <c r="AB518" s="211" t="str">
        <f t="shared" ref="AB518:AB549" si="44">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42"/>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43"/>
        <v>0</v>
      </c>
      <c r="AB519" s="211" t="str">
        <f t="shared" si="44"/>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42"/>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43"/>
        <v>0</v>
      </c>
      <c r="AB520" s="211" t="str">
        <f t="shared" si="44"/>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42"/>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43"/>
        <v>0</v>
      </c>
      <c r="AB521" s="211" t="str">
        <f t="shared" si="44"/>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42"/>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43"/>
        <v>0</v>
      </c>
      <c r="AB522" s="211" t="str">
        <f t="shared" si="44"/>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42"/>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43"/>
        <v>0</v>
      </c>
      <c r="AB523" s="211" t="str">
        <f t="shared" si="44"/>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42"/>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43"/>
        <v>0</v>
      </c>
      <c r="AB524" s="211" t="str">
        <f t="shared" si="44"/>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42"/>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43"/>
        <v>0</v>
      </c>
      <c r="AB525" s="211" t="str">
        <f t="shared" si="44"/>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42"/>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43"/>
        <v>0</v>
      </c>
      <c r="AB526" s="211" t="str">
        <f t="shared" si="44"/>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42"/>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43"/>
        <v>0</v>
      </c>
      <c r="AB527" s="211" t="str">
        <f t="shared" si="44"/>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42"/>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43"/>
        <v>0</v>
      </c>
      <c r="AB528" s="211" t="str">
        <f t="shared" si="44"/>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42"/>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43"/>
        <v>0</v>
      </c>
      <c r="AB529" s="211" t="str">
        <f t="shared" si="44"/>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42"/>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43"/>
        <v>0</v>
      </c>
      <c r="AB530" s="211" t="str">
        <f t="shared" si="44"/>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42"/>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43"/>
        <v>0</v>
      </c>
      <c r="AB531" s="211" t="str">
        <f t="shared" si="44"/>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42"/>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43"/>
        <v>0</v>
      </c>
      <c r="AB532" s="211" t="str">
        <f t="shared" si="44"/>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42"/>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43"/>
        <v>0</v>
      </c>
      <c r="AB533" s="211" t="str">
        <f t="shared" si="44"/>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42"/>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43"/>
        <v>0</v>
      </c>
      <c r="AB534" s="211" t="str">
        <f t="shared" si="44"/>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42"/>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43"/>
        <v>0</v>
      </c>
      <c r="AB535" s="211" t="str">
        <f t="shared" si="44"/>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42"/>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43"/>
        <v>0</v>
      </c>
      <c r="AB536" s="211" t="str">
        <f t="shared" si="44"/>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42"/>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43"/>
        <v>0</v>
      </c>
      <c r="AB537" s="211" t="str">
        <f t="shared" si="44"/>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42"/>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43"/>
        <v>0</v>
      </c>
      <c r="AB538" s="211" t="str">
        <f t="shared" si="44"/>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42"/>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43"/>
        <v>0</v>
      </c>
      <c r="AB539" s="211" t="str">
        <f t="shared" si="44"/>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42"/>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43"/>
        <v>0</v>
      </c>
      <c r="AB540" s="211" t="str">
        <f t="shared" si="44"/>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42"/>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43"/>
        <v>0</v>
      </c>
      <c r="AB541" s="211" t="str">
        <f t="shared" si="44"/>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42"/>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43"/>
        <v>0</v>
      </c>
      <c r="AB542" s="211" t="str">
        <f t="shared" si="44"/>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42"/>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43"/>
        <v>0</v>
      </c>
      <c r="AB543" s="211" t="str">
        <f t="shared" si="44"/>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42"/>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43"/>
        <v>0</v>
      </c>
      <c r="AB544" s="211" t="str">
        <f t="shared" si="44"/>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42"/>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43"/>
        <v>0</v>
      </c>
      <c r="AB545" s="211" t="str">
        <f t="shared" si="44"/>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42"/>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43"/>
        <v>0</v>
      </c>
      <c r="AB546" s="211" t="str">
        <f t="shared" si="44"/>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42"/>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43"/>
        <v>0</v>
      </c>
      <c r="AB547" s="211" t="str">
        <f t="shared" si="44"/>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42"/>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43"/>
        <v>0</v>
      </c>
      <c r="AB548" s="211" t="str">
        <f t="shared" si="44"/>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42"/>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43"/>
        <v>0</v>
      </c>
      <c r="AB549" s="211" t="str">
        <f t="shared" si="44"/>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45">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46">IF(AND(C550="Smelter not listed",OR(LEN(D550)=0,LEN(E550)=0)),1,0)</f>
        <v>0</v>
      </c>
      <c r="AB550" s="211" t="str">
        <f t="shared" ref="AB550:AB580" si="47">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45"/>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46"/>
        <v>0</v>
      </c>
      <c r="AB551" s="211" t="str">
        <f t="shared" si="47"/>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45"/>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46"/>
        <v>0</v>
      </c>
      <c r="AB552" s="211" t="str">
        <f t="shared" si="47"/>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45"/>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46"/>
        <v>0</v>
      </c>
      <c r="AB553" s="211" t="str">
        <f t="shared" si="47"/>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45"/>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46"/>
        <v>0</v>
      </c>
      <c r="AB554" s="211" t="str">
        <f t="shared" si="47"/>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45"/>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46"/>
        <v>0</v>
      </c>
      <c r="AB555" s="211" t="str">
        <f t="shared" si="47"/>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45"/>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46"/>
        <v>0</v>
      </c>
      <c r="AB556" s="211" t="str">
        <f t="shared" si="47"/>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45"/>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46"/>
        <v>0</v>
      </c>
      <c r="AB557" s="211" t="str">
        <f t="shared" si="47"/>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45"/>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46"/>
        <v>0</v>
      </c>
      <c r="AB558" s="211" t="str">
        <f t="shared" si="47"/>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45"/>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46"/>
        <v>0</v>
      </c>
      <c r="AB559" s="211" t="str">
        <f t="shared" si="47"/>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45"/>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46"/>
        <v>0</v>
      </c>
      <c r="AB560" s="211" t="str">
        <f t="shared" si="47"/>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45"/>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46"/>
        <v>0</v>
      </c>
      <c r="AB561" s="211" t="str">
        <f t="shared" si="47"/>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45"/>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46"/>
        <v>0</v>
      </c>
      <c r="AB562" s="211" t="str">
        <f t="shared" si="47"/>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45"/>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46"/>
        <v>0</v>
      </c>
      <c r="AB563" s="211" t="str">
        <f t="shared" si="47"/>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45"/>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46"/>
        <v>0</v>
      </c>
      <c r="AB564" s="211" t="str">
        <f t="shared" si="47"/>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45"/>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46"/>
        <v>0</v>
      </c>
      <c r="AB565" s="211" t="str">
        <f t="shared" si="47"/>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45"/>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46"/>
        <v>0</v>
      </c>
      <c r="AB566" s="211" t="str">
        <f t="shared" si="47"/>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45"/>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46"/>
        <v>0</v>
      </c>
      <c r="AB567" s="211" t="str">
        <f t="shared" si="47"/>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45"/>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46"/>
        <v>0</v>
      </c>
      <c r="AB568" s="211" t="str">
        <f t="shared" si="47"/>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45"/>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46"/>
        <v>0</v>
      </c>
      <c r="AB569" s="211" t="str">
        <f t="shared" si="47"/>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45"/>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46"/>
        <v>0</v>
      </c>
      <c r="AB570" s="211" t="str">
        <f t="shared" si="47"/>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45"/>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46"/>
        <v>0</v>
      </c>
      <c r="AB571" s="211" t="str">
        <f t="shared" si="47"/>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45"/>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46"/>
        <v>0</v>
      </c>
      <c r="AB572" s="211" t="str">
        <f t="shared" si="47"/>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45"/>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46"/>
        <v>0</v>
      </c>
      <c r="AB573" s="211" t="str">
        <f t="shared" si="47"/>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45"/>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46"/>
        <v>0</v>
      </c>
      <c r="AB574" s="211" t="str">
        <f t="shared" si="47"/>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45"/>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46"/>
        <v>0</v>
      </c>
      <c r="AB575" s="211" t="str">
        <f t="shared" si="47"/>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45"/>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46"/>
        <v>0</v>
      </c>
      <c r="AB576" s="211" t="str">
        <f t="shared" si="47"/>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45"/>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46"/>
        <v>0</v>
      </c>
      <c r="AB577" s="211" t="str">
        <f t="shared" si="47"/>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45"/>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46"/>
        <v>0</v>
      </c>
      <c r="AB578" s="211" t="str">
        <f t="shared" si="47"/>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45"/>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46"/>
        <v>0</v>
      </c>
      <c r="AB579" s="211" t="str">
        <f t="shared" si="47"/>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45"/>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46"/>
        <v>0</v>
      </c>
      <c r="AB580" s="211" t="str">
        <f t="shared" si="47"/>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48">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49">IF(AND(C581="Smelter not listed",OR(LEN(D581)=0,LEN(E581)=0)),1,0)</f>
        <v>0</v>
      </c>
      <c r="AB581" s="211" t="str">
        <f t="shared" ref="AB581" si="50">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51">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52">IF(AND(C586="Smelter not listed",OR(LEN(D586)=0,LEN(E586)=0)),1,0)</f>
        <v>0</v>
      </c>
      <c r="AB586" s="211" t="str">
        <f t="shared" ref="AB586" si="53">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54">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55">IF(AND(C587="Smelter not listed",OR(LEN(D587)=0,LEN(E587)=0)),1,0)</f>
        <v>0</v>
      </c>
      <c r="AB587" s="211" t="str">
        <f t="shared" ref="AB587:AB634" si="56">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54"/>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55"/>
        <v>0</v>
      </c>
      <c r="AB588" s="211" t="str">
        <f t="shared" si="56"/>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54"/>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55"/>
        <v>0</v>
      </c>
      <c r="AB589" s="211" t="str">
        <f t="shared" si="56"/>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54"/>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55"/>
        <v>0</v>
      </c>
      <c r="AB590" s="211" t="str">
        <f t="shared" si="56"/>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54"/>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55"/>
        <v>0</v>
      </c>
      <c r="AB591" s="211" t="str">
        <f t="shared" si="56"/>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54"/>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55"/>
        <v>0</v>
      </c>
      <c r="AB592" s="211" t="str">
        <f t="shared" si="56"/>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54"/>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55"/>
        <v>0</v>
      </c>
      <c r="AB593" s="211" t="str">
        <f t="shared" si="56"/>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54"/>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55"/>
        <v>0</v>
      </c>
      <c r="AB594" s="211" t="str">
        <f t="shared" si="56"/>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54"/>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55"/>
        <v>0</v>
      </c>
      <c r="AB595" s="211" t="str">
        <f t="shared" si="56"/>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54"/>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55"/>
        <v>0</v>
      </c>
      <c r="AB596" s="211" t="str">
        <f t="shared" si="56"/>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54"/>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55"/>
        <v>0</v>
      </c>
      <c r="AB597" s="211" t="str">
        <f t="shared" si="56"/>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54"/>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55"/>
        <v>0</v>
      </c>
      <c r="AB598" s="211" t="str">
        <f t="shared" si="56"/>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54"/>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55"/>
        <v>0</v>
      </c>
      <c r="AB599" s="211" t="str">
        <f t="shared" si="56"/>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54"/>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55"/>
        <v>0</v>
      </c>
      <c r="AB600" s="211" t="str">
        <f t="shared" si="56"/>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54"/>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55"/>
        <v>0</v>
      </c>
      <c r="AB601" s="211" t="str">
        <f t="shared" si="56"/>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54"/>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55"/>
        <v>0</v>
      </c>
      <c r="AB602" s="211" t="str">
        <f t="shared" si="56"/>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54"/>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55"/>
        <v>0</v>
      </c>
      <c r="AB603" s="211" t="str">
        <f t="shared" si="56"/>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54"/>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55"/>
        <v>0</v>
      </c>
      <c r="AB604" s="211" t="str">
        <f t="shared" si="56"/>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54"/>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55"/>
        <v>0</v>
      </c>
      <c r="AB605" s="211" t="str">
        <f t="shared" si="56"/>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54"/>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55"/>
        <v>0</v>
      </c>
      <c r="AB606" s="211" t="str">
        <f t="shared" si="56"/>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54"/>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55"/>
        <v>0</v>
      </c>
      <c r="AB607" s="211" t="str">
        <f t="shared" si="56"/>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54"/>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55"/>
        <v>0</v>
      </c>
      <c r="AB608" s="211" t="str">
        <f t="shared" si="56"/>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54"/>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55"/>
        <v>0</v>
      </c>
      <c r="AB609" s="211" t="str">
        <f t="shared" si="56"/>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54"/>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55"/>
        <v>0</v>
      </c>
      <c r="AB610" s="211" t="str">
        <f t="shared" si="56"/>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54"/>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55"/>
        <v>0</v>
      </c>
      <c r="AB611" s="211" t="str">
        <f t="shared" si="56"/>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54"/>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55"/>
        <v>0</v>
      </c>
      <c r="AB612" s="211" t="str">
        <f t="shared" si="56"/>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54"/>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55"/>
        <v>0</v>
      </c>
      <c r="AB613" s="211" t="str">
        <f t="shared" si="56"/>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54"/>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55"/>
        <v>0</v>
      </c>
      <c r="AB614" s="211" t="str">
        <f t="shared" si="56"/>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54"/>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55"/>
        <v>0</v>
      </c>
      <c r="AB615" s="211" t="str">
        <f t="shared" si="56"/>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54"/>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55"/>
        <v>0</v>
      </c>
      <c r="AB616" s="211" t="str">
        <f t="shared" si="56"/>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54"/>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55"/>
        <v>0</v>
      </c>
      <c r="AB617" s="211" t="str">
        <f t="shared" si="56"/>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54"/>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55"/>
        <v>0</v>
      </c>
      <c r="AB618" s="211" t="str">
        <f t="shared" si="56"/>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54"/>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55"/>
        <v>0</v>
      </c>
      <c r="AB619" s="211" t="str">
        <f t="shared" si="56"/>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54"/>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55"/>
        <v>0</v>
      </c>
      <c r="AB620" s="211" t="str">
        <f t="shared" si="56"/>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54"/>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55"/>
        <v>0</v>
      </c>
      <c r="AB621" s="211" t="str">
        <f t="shared" si="56"/>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54"/>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55"/>
        <v>0</v>
      </c>
      <c r="AB622" s="211" t="str">
        <f t="shared" si="56"/>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54"/>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55"/>
        <v>0</v>
      </c>
      <c r="AB623" s="211" t="str">
        <f t="shared" si="56"/>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54"/>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55"/>
        <v>0</v>
      </c>
      <c r="AB624" s="211" t="str">
        <f t="shared" si="56"/>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54"/>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55"/>
        <v>0</v>
      </c>
      <c r="AB625" s="211" t="str">
        <f t="shared" si="56"/>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54"/>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55"/>
        <v>0</v>
      </c>
      <c r="AB626" s="211" t="str">
        <f t="shared" si="56"/>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54"/>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55"/>
        <v>0</v>
      </c>
      <c r="AB627" s="211" t="str">
        <f t="shared" si="56"/>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54"/>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55"/>
        <v>0</v>
      </c>
      <c r="AB628" s="211" t="str">
        <f t="shared" si="56"/>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54"/>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55"/>
        <v>0</v>
      </c>
      <c r="AB629" s="211" t="str">
        <f t="shared" si="56"/>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54"/>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55"/>
        <v>0</v>
      </c>
      <c r="AB630" s="211" t="str">
        <f t="shared" si="56"/>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54"/>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55"/>
        <v>0</v>
      </c>
      <c r="AB631" s="211" t="str">
        <f t="shared" si="56"/>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54"/>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55"/>
        <v>0</v>
      </c>
      <c r="AB632" s="211" t="str">
        <f t="shared" si="56"/>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54"/>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55"/>
        <v>0</v>
      </c>
      <c r="AB633" s="211" t="str">
        <f t="shared" si="56"/>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54"/>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55"/>
        <v>0</v>
      </c>
      <c r="AB634" s="211" t="str">
        <f t="shared" si="56"/>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57">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58">IF(AND(C635="Smelter not listed",OR(LEN(D635)=0,LEN(E635)=0)),1,0)</f>
        <v>0</v>
      </c>
      <c r="AB635" s="211" t="str">
        <f t="shared" ref="AB635" si="59">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60">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61">IF(AND(C636="Smelter not listed",OR(LEN(D636)=0,LEN(E636)=0)),1,0)</f>
        <v>0</v>
      </c>
      <c r="AB636" s="211" t="str">
        <f t="shared" ref="AB636:AB667" si="62">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60"/>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61"/>
        <v>0</v>
      </c>
      <c r="AB637" s="211" t="str">
        <f t="shared" si="62"/>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60"/>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61"/>
        <v>0</v>
      </c>
      <c r="AB638" s="211" t="str">
        <f t="shared" si="62"/>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60"/>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61"/>
        <v>0</v>
      </c>
      <c r="AB639" s="211" t="str">
        <f t="shared" si="62"/>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60"/>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61"/>
        <v>0</v>
      </c>
      <c r="AB640" s="211" t="str">
        <f t="shared" si="62"/>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60"/>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61"/>
        <v>0</v>
      </c>
      <c r="AB641" s="211" t="str">
        <f t="shared" si="62"/>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60"/>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61"/>
        <v>0</v>
      </c>
      <c r="AB642" s="211" t="str">
        <f t="shared" si="62"/>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60"/>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61"/>
        <v>0</v>
      </c>
      <c r="AB643" s="211" t="str">
        <f t="shared" si="62"/>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60"/>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61"/>
        <v>0</v>
      </c>
      <c r="AB644" s="211" t="str">
        <f t="shared" si="62"/>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60"/>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61"/>
        <v>0</v>
      </c>
      <c r="AB645" s="211" t="str">
        <f t="shared" si="62"/>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60"/>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61"/>
        <v>0</v>
      </c>
      <c r="AB646" s="211" t="str">
        <f t="shared" si="62"/>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60"/>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61"/>
        <v>0</v>
      </c>
      <c r="AB647" s="211" t="str">
        <f t="shared" si="62"/>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60"/>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61"/>
        <v>0</v>
      </c>
      <c r="AB648" s="211" t="str">
        <f t="shared" si="62"/>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60"/>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61"/>
        <v>0</v>
      </c>
      <c r="AB649" s="211" t="str">
        <f t="shared" si="62"/>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60"/>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61"/>
        <v>0</v>
      </c>
      <c r="AB650" s="211" t="str">
        <f t="shared" si="62"/>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60"/>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61"/>
        <v>0</v>
      </c>
      <c r="AB651" s="211" t="str">
        <f t="shared" si="62"/>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60"/>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61"/>
        <v>0</v>
      </c>
      <c r="AB652" s="211" t="str">
        <f t="shared" si="62"/>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60"/>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61"/>
        <v>0</v>
      </c>
      <c r="AB653" s="211" t="str">
        <f t="shared" si="62"/>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60"/>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61"/>
        <v>0</v>
      </c>
      <c r="AB654" s="211" t="str">
        <f t="shared" si="62"/>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60"/>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61"/>
        <v>0</v>
      </c>
      <c r="AB655" s="211" t="str">
        <f t="shared" si="62"/>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60"/>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61"/>
        <v>0</v>
      </c>
      <c r="AB656" s="211" t="str">
        <f t="shared" si="62"/>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60"/>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61"/>
        <v>0</v>
      </c>
      <c r="AB657" s="211" t="str">
        <f t="shared" si="62"/>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60"/>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61"/>
        <v>0</v>
      </c>
      <c r="AB658" s="211" t="str">
        <f t="shared" si="62"/>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60"/>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61"/>
        <v>0</v>
      </c>
      <c r="AB659" s="211" t="str">
        <f t="shared" si="62"/>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60"/>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61"/>
        <v>0</v>
      </c>
      <c r="AB660" s="211" t="str">
        <f t="shared" si="62"/>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60"/>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61"/>
        <v>0</v>
      </c>
      <c r="AB661" s="211" t="str">
        <f t="shared" si="62"/>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60"/>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61"/>
        <v>0</v>
      </c>
      <c r="AB662" s="211" t="str">
        <f t="shared" si="62"/>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60"/>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61"/>
        <v>0</v>
      </c>
      <c r="AB663" s="211" t="str">
        <f t="shared" si="62"/>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60"/>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61"/>
        <v>0</v>
      </c>
      <c r="AB664" s="211" t="str">
        <f t="shared" si="62"/>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60"/>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61"/>
        <v>0</v>
      </c>
      <c r="AB665" s="211" t="str">
        <f t="shared" si="62"/>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60"/>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61"/>
        <v>0</v>
      </c>
      <c r="AB666" s="211" t="str">
        <f t="shared" si="62"/>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60"/>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61"/>
        <v>0</v>
      </c>
      <c r="AB667" s="211" t="str">
        <f t="shared" si="62"/>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63">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64">IF(AND(C668="Smelter not listed",OR(LEN(D668)=0,LEN(E668)=0)),1,0)</f>
        <v>0</v>
      </c>
      <c r="AB668" s="211" t="str">
        <f t="shared" ref="AB668:AB698" si="65">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63"/>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64"/>
        <v>0</v>
      </c>
      <c r="AB669" s="211" t="str">
        <f t="shared" si="65"/>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63"/>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64"/>
        <v>0</v>
      </c>
      <c r="AB670" s="211" t="str">
        <f t="shared" si="65"/>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63"/>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64"/>
        <v>0</v>
      </c>
      <c r="AB671" s="211" t="str">
        <f t="shared" si="65"/>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63"/>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64"/>
        <v>0</v>
      </c>
      <c r="AB672" s="211" t="str">
        <f t="shared" si="65"/>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63"/>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64"/>
        <v>0</v>
      </c>
      <c r="AB673" s="211" t="str">
        <f t="shared" si="65"/>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63"/>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64"/>
        <v>0</v>
      </c>
      <c r="AB674" s="211" t="str">
        <f t="shared" si="65"/>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63"/>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64"/>
        <v>0</v>
      </c>
      <c r="AB675" s="211" t="str">
        <f t="shared" si="65"/>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63"/>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64"/>
        <v>0</v>
      </c>
      <c r="AB676" s="211" t="str">
        <f t="shared" si="65"/>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63"/>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64"/>
        <v>0</v>
      </c>
      <c r="AB677" s="211" t="str">
        <f t="shared" si="65"/>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63"/>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64"/>
        <v>0</v>
      </c>
      <c r="AB678" s="211" t="str">
        <f t="shared" si="65"/>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63"/>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64"/>
        <v>0</v>
      </c>
      <c r="AB679" s="211" t="str">
        <f t="shared" si="65"/>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63"/>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64"/>
        <v>0</v>
      </c>
      <c r="AB680" s="211" t="str">
        <f t="shared" si="65"/>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63"/>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64"/>
        <v>0</v>
      </c>
      <c r="AB681" s="211" t="str">
        <f t="shared" si="65"/>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63"/>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64"/>
        <v>0</v>
      </c>
      <c r="AB682" s="211" t="str">
        <f t="shared" si="65"/>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63"/>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64"/>
        <v>0</v>
      </c>
      <c r="AB683" s="211" t="str">
        <f t="shared" si="65"/>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63"/>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64"/>
        <v>0</v>
      </c>
      <c r="AB684" s="211" t="str">
        <f t="shared" si="65"/>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63"/>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64"/>
        <v>0</v>
      </c>
      <c r="AB685" s="211" t="str">
        <f t="shared" si="65"/>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63"/>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64"/>
        <v>0</v>
      </c>
      <c r="AB686" s="211" t="str">
        <f t="shared" si="65"/>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63"/>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64"/>
        <v>0</v>
      </c>
      <c r="AB687" s="211" t="str">
        <f t="shared" si="65"/>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63"/>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64"/>
        <v>0</v>
      </c>
      <c r="AB688" s="211" t="str">
        <f t="shared" si="65"/>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63"/>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64"/>
        <v>0</v>
      </c>
      <c r="AB689" s="211" t="str">
        <f t="shared" si="65"/>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63"/>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64"/>
        <v>0</v>
      </c>
      <c r="AB690" s="211" t="str">
        <f t="shared" si="65"/>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63"/>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64"/>
        <v>0</v>
      </c>
      <c r="AB691" s="211" t="str">
        <f t="shared" si="65"/>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63"/>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64"/>
        <v>0</v>
      </c>
      <c r="AB692" s="211" t="str">
        <f t="shared" si="65"/>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63"/>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64"/>
        <v>0</v>
      </c>
      <c r="AB693" s="211" t="str">
        <f t="shared" si="65"/>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63"/>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64"/>
        <v>0</v>
      </c>
      <c r="AB694" s="211" t="str">
        <f t="shared" si="65"/>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63"/>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64"/>
        <v>0</v>
      </c>
      <c r="AB695" s="211" t="str">
        <f t="shared" si="65"/>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63"/>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64"/>
        <v>0</v>
      </c>
      <c r="AB696" s="211" t="str">
        <f t="shared" si="65"/>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63"/>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64"/>
        <v>0</v>
      </c>
      <c r="AB697" s="211" t="str">
        <f t="shared" si="65"/>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63"/>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64"/>
        <v>0</v>
      </c>
      <c r="AB698" s="211" t="str">
        <f t="shared" si="65"/>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66">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67">IF(AND(C699="Smelter not listed",OR(LEN(D699)=0,LEN(E699)=0)),1,0)</f>
        <v>0</v>
      </c>
      <c r="AB699" s="211" t="str">
        <f t="shared" ref="AB699" si="68">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69">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70">IF(AND(C700="Smelter not listed",OR(LEN(D700)=0,LEN(E700)=0)),1,0)</f>
        <v>0</v>
      </c>
      <c r="AB700" s="211" t="str">
        <f t="shared" ref="AB700:AB731" si="71">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69"/>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70"/>
        <v>0</v>
      </c>
      <c r="AB701" s="211" t="str">
        <f t="shared" si="71"/>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69"/>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70"/>
        <v>0</v>
      </c>
      <c r="AB702" s="211" t="str">
        <f t="shared" si="71"/>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69"/>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70"/>
        <v>0</v>
      </c>
      <c r="AB703" s="211" t="str">
        <f t="shared" si="71"/>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69"/>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70"/>
        <v>0</v>
      </c>
      <c r="AB704" s="211" t="str">
        <f t="shared" si="71"/>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69"/>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70"/>
        <v>0</v>
      </c>
      <c r="AB705" s="211" t="str">
        <f t="shared" si="71"/>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69"/>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70"/>
        <v>0</v>
      </c>
      <c r="AB706" s="211" t="str">
        <f t="shared" si="71"/>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69"/>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70"/>
        <v>0</v>
      </c>
      <c r="AB707" s="211" t="str">
        <f t="shared" si="71"/>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69"/>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70"/>
        <v>0</v>
      </c>
      <c r="AB708" s="211" t="str">
        <f t="shared" si="71"/>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69"/>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70"/>
        <v>0</v>
      </c>
      <c r="AB709" s="211" t="str">
        <f t="shared" si="71"/>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69"/>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70"/>
        <v>0</v>
      </c>
      <c r="AB710" s="211" t="str">
        <f t="shared" si="71"/>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69"/>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70"/>
        <v>0</v>
      </c>
      <c r="AB711" s="211" t="str">
        <f t="shared" si="71"/>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69"/>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70"/>
        <v>0</v>
      </c>
      <c r="AB712" s="211" t="str">
        <f t="shared" si="71"/>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69"/>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70"/>
        <v>0</v>
      </c>
      <c r="AB713" s="211" t="str">
        <f t="shared" si="71"/>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69"/>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70"/>
        <v>0</v>
      </c>
      <c r="AB714" s="211" t="str">
        <f t="shared" si="71"/>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69"/>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70"/>
        <v>0</v>
      </c>
      <c r="AB715" s="211" t="str">
        <f t="shared" si="71"/>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69"/>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70"/>
        <v>0</v>
      </c>
      <c r="AB716" s="211" t="str">
        <f t="shared" si="71"/>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69"/>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70"/>
        <v>0</v>
      </c>
      <c r="AB717" s="211" t="str">
        <f t="shared" si="71"/>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69"/>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70"/>
        <v>0</v>
      </c>
      <c r="AB718" s="211" t="str">
        <f t="shared" si="71"/>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69"/>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70"/>
        <v>0</v>
      </c>
      <c r="AB719" s="211" t="str">
        <f t="shared" si="71"/>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69"/>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70"/>
        <v>0</v>
      </c>
      <c r="AB720" s="211" t="str">
        <f t="shared" si="71"/>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69"/>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70"/>
        <v>0</v>
      </c>
      <c r="AB721" s="211" t="str">
        <f t="shared" si="71"/>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69"/>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70"/>
        <v>0</v>
      </c>
      <c r="AB722" s="211" t="str">
        <f t="shared" si="71"/>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69"/>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70"/>
        <v>0</v>
      </c>
      <c r="AB723" s="211" t="str">
        <f t="shared" si="71"/>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69"/>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70"/>
        <v>0</v>
      </c>
      <c r="AB724" s="211" t="str">
        <f t="shared" si="71"/>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69"/>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70"/>
        <v>0</v>
      </c>
      <c r="AB725" s="211" t="str">
        <f t="shared" si="71"/>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69"/>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70"/>
        <v>0</v>
      </c>
      <c r="AB726" s="211" t="str">
        <f t="shared" si="71"/>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69"/>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70"/>
        <v>0</v>
      </c>
      <c r="AB727" s="211" t="str">
        <f t="shared" si="71"/>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69"/>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70"/>
        <v>0</v>
      </c>
      <c r="AB728" s="211" t="str">
        <f t="shared" si="71"/>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69"/>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70"/>
        <v>0</v>
      </c>
      <c r="AB729" s="211" t="str">
        <f t="shared" si="71"/>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69"/>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70"/>
        <v>0</v>
      </c>
      <c r="AB730" s="211" t="str">
        <f t="shared" si="71"/>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69"/>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70"/>
        <v>0</v>
      </c>
      <c r="AB731" s="211" t="str">
        <f t="shared" si="71"/>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72">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73">IF(AND(C732="Smelter not listed",OR(LEN(D732)=0,LEN(E732)=0)),1,0)</f>
        <v>0</v>
      </c>
      <c r="AB732" s="211" t="str">
        <f t="shared" ref="AB732:AB762" si="74">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72"/>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73"/>
        <v>0</v>
      </c>
      <c r="AB733" s="211" t="str">
        <f t="shared" si="74"/>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72"/>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73"/>
        <v>0</v>
      </c>
      <c r="AB734" s="211" t="str">
        <f t="shared" si="74"/>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72"/>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73"/>
        <v>0</v>
      </c>
      <c r="AB735" s="211" t="str">
        <f t="shared" si="74"/>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72"/>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73"/>
        <v>0</v>
      </c>
      <c r="AB736" s="211" t="str">
        <f t="shared" si="74"/>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72"/>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73"/>
        <v>0</v>
      </c>
      <c r="AB737" s="211" t="str">
        <f t="shared" si="74"/>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72"/>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73"/>
        <v>0</v>
      </c>
      <c r="AB738" s="211" t="str">
        <f t="shared" si="74"/>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72"/>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73"/>
        <v>0</v>
      </c>
      <c r="AB739" s="211" t="str">
        <f t="shared" si="74"/>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72"/>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73"/>
        <v>0</v>
      </c>
      <c r="AB740" s="211" t="str">
        <f t="shared" si="74"/>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72"/>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73"/>
        <v>0</v>
      </c>
      <c r="AB741" s="211" t="str">
        <f t="shared" si="74"/>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72"/>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73"/>
        <v>0</v>
      </c>
      <c r="AB742" s="211" t="str">
        <f t="shared" si="74"/>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72"/>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73"/>
        <v>0</v>
      </c>
      <c r="AB743" s="211" t="str">
        <f t="shared" si="74"/>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72"/>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73"/>
        <v>0</v>
      </c>
      <c r="AB744" s="211" t="str">
        <f t="shared" si="74"/>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72"/>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73"/>
        <v>0</v>
      </c>
      <c r="AB745" s="211" t="str">
        <f t="shared" si="74"/>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72"/>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73"/>
        <v>0</v>
      </c>
      <c r="AB746" s="211" t="str">
        <f t="shared" si="74"/>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72"/>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73"/>
        <v>0</v>
      </c>
      <c r="AB747" s="211" t="str">
        <f t="shared" si="74"/>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72"/>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73"/>
        <v>0</v>
      </c>
      <c r="AB748" s="211" t="str">
        <f t="shared" si="74"/>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72"/>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73"/>
        <v>0</v>
      </c>
      <c r="AB749" s="211" t="str">
        <f t="shared" si="74"/>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72"/>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73"/>
        <v>0</v>
      </c>
      <c r="AB750" s="211" t="str">
        <f t="shared" si="74"/>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72"/>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73"/>
        <v>0</v>
      </c>
      <c r="AB751" s="211" t="str">
        <f t="shared" si="74"/>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72"/>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73"/>
        <v>0</v>
      </c>
      <c r="AB752" s="211" t="str">
        <f t="shared" si="74"/>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72"/>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73"/>
        <v>0</v>
      </c>
      <c r="AB753" s="211" t="str">
        <f t="shared" si="74"/>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72"/>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73"/>
        <v>0</v>
      </c>
      <c r="AB754" s="211" t="str">
        <f t="shared" si="74"/>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72"/>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73"/>
        <v>0</v>
      </c>
      <c r="AB755" s="211" t="str">
        <f t="shared" si="74"/>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72"/>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73"/>
        <v>0</v>
      </c>
      <c r="AB756" s="211" t="str">
        <f t="shared" si="74"/>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72"/>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73"/>
        <v>0</v>
      </c>
      <c r="AB757" s="211" t="str">
        <f t="shared" si="74"/>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72"/>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73"/>
        <v>0</v>
      </c>
      <c r="AB758" s="211" t="str">
        <f t="shared" si="74"/>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72"/>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73"/>
        <v>0</v>
      </c>
      <c r="AB759" s="211" t="str">
        <f t="shared" si="74"/>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72"/>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73"/>
        <v>0</v>
      </c>
      <c r="AB760" s="211" t="str">
        <f t="shared" si="74"/>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72"/>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73"/>
        <v>0</v>
      </c>
      <c r="AB761" s="211" t="str">
        <f t="shared" si="74"/>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72"/>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73"/>
        <v>0</v>
      </c>
      <c r="AB762" s="211" t="str">
        <f t="shared" si="74"/>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75">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76">IF(AND(C763="Smelter not listed",OR(LEN(D763)=0,LEN(E763)=0)),1,0)</f>
        <v>0</v>
      </c>
      <c r="AB763" s="211" t="str">
        <f t="shared" ref="AB763" si="77">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78">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79">IF(AND(C764="Smelter not listed",OR(LEN(D764)=0,LEN(E764)=0)),1,0)</f>
        <v>0</v>
      </c>
      <c r="AB764" s="211" t="str">
        <f t="shared" ref="AB764:AB795" si="80">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78"/>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79"/>
        <v>0</v>
      </c>
      <c r="AB765" s="211" t="str">
        <f t="shared" si="80"/>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78"/>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79"/>
        <v>0</v>
      </c>
      <c r="AB766" s="211" t="str">
        <f t="shared" si="80"/>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78"/>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79"/>
        <v>0</v>
      </c>
      <c r="AB767" s="211" t="str">
        <f t="shared" si="80"/>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78"/>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79"/>
        <v>0</v>
      </c>
      <c r="AB768" s="211" t="str">
        <f t="shared" si="80"/>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78"/>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79"/>
        <v>0</v>
      </c>
      <c r="AB769" s="211" t="str">
        <f t="shared" si="80"/>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78"/>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79"/>
        <v>0</v>
      </c>
      <c r="AB770" s="211" t="str">
        <f t="shared" si="80"/>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78"/>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79"/>
        <v>0</v>
      </c>
      <c r="AB771" s="211" t="str">
        <f t="shared" si="80"/>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78"/>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79"/>
        <v>0</v>
      </c>
      <c r="AB772" s="211" t="str">
        <f t="shared" si="80"/>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78"/>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79"/>
        <v>0</v>
      </c>
      <c r="AB773" s="211" t="str">
        <f t="shared" si="80"/>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78"/>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79"/>
        <v>0</v>
      </c>
      <c r="AB774" s="211" t="str">
        <f t="shared" si="80"/>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78"/>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79"/>
        <v>0</v>
      </c>
      <c r="AB775" s="211" t="str">
        <f t="shared" si="80"/>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78"/>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79"/>
        <v>0</v>
      </c>
      <c r="AB776" s="211" t="str">
        <f t="shared" si="80"/>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78"/>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79"/>
        <v>0</v>
      </c>
      <c r="AB777" s="211" t="str">
        <f t="shared" si="80"/>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78"/>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79"/>
        <v>0</v>
      </c>
      <c r="AB778" s="211" t="str">
        <f t="shared" si="80"/>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78"/>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79"/>
        <v>0</v>
      </c>
      <c r="AB779" s="211" t="str">
        <f t="shared" si="80"/>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78"/>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79"/>
        <v>0</v>
      </c>
      <c r="AB780" s="211" t="str">
        <f t="shared" si="80"/>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78"/>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79"/>
        <v>0</v>
      </c>
      <c r="AB781" s="211" t="str">
        <f t="shared" si="80"/>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78"/>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79"/>
        <v>0</v>
      </c>
      <c r="AB782" s="211" t="str">
        <f t="shared" si="80"/>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78"/>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79"/>
        <v>0</v>
      </c>
      <c r="AB783" s="211" t="str">
        <f t="shared" si="80"/>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78"/>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79"/>
        <v>0</v>
      </c>
      <c r="AB784" s="211" t="str">
        <f t="shared" si="80"/>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78"/>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79"/>
        <v>0</v>
      </c>
      <c r="AB785" s="211" t="str">
        <f t="shared" si="80"/>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78"/>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79"/>
        <v>0</v>
      </c>
      <c r="AB786" s="211" t="str">
        <f t="shared" si="80"/>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78"/>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79"/>
        <v>0</v>
      </c>
      <c r="AB787" s="211" t="str">
        <f t="shared" si="80"/>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78"/>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79"/>
        <v>0</v>
      </c>
      <c r="AB788" s="211" t="str">
        <f t="shared" si="80"/>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78"/>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79"/>
        <v>0</v>
      </c>
      <c r="AB789" s="211" t="str">
        <f t="shared" si="80"/>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78"/>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79"/>
        <v>0</v>
      </c>
      <c r="AB790" s="211" t="str">
        <f t="shared" si="80"/>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78"/>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79"/>
        <v>0</v>
      </c>
      <c r="AB791" s="211" t="str">
        <f t="shared" si="80"/>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78"/>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79"/>
        <v>0</v>
      </c>
      <c r="AB792" s="211" t="str">
        <f t="shared" si="80"/>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78"/>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79"/>
        <v>0</v>
      </c>
      <c r="AB793" s="211" t="str">
        <f t="shared" si="80"/>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78"/>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79"/>
        <v>0</v>
      </c>
      <c r="AB794" s="211" t="str">
        <f t="shared" si="80"/>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78"/>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79"/>
        <v>0</v>
      </c>
      <c r="AB795" s="211" t="str">
        <f t="shared" si="80"/>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81">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82">IF(AND(C796="Smelter not listed",OR(LEN(D796)=0,LEN(E796)=0)),1,0)</f>
        <v>0</v>
      </c>
      <c r="AB796" s="211" t="str">
        <f t="shared" ref="AB796:AB826" si="83">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81"/>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82"/>
        <v>0</v>
      </c>
      <c r="AB797" s="211" t="str">
        <f t="shared" si="83"/>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81"/>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82"/>
        <v>0</v>
      </c>
      <c r="AB798" s="211" t="str">
        <f t="shared" si="83"/>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81"/>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82"/>
        <v>0</v>
      </c>
      <c r="AB799" s="211" t="str">
        <f t="shared" si="83"/>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81"/>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82"/>
        <v>0</v>
      </c>
      <c r="AB800" s="211" t="str">
        <f t="shared" si="83"/>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81"/>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82"/>
        <v>0</v>
      </c>
      <c r="AB801" s="211" t="str">
        <f t="shared" si="83"/>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81"/>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82"/>
        <v>0</v>
      </c>
      <c r="AB802" s="211" t="str">
        <f t="shared" si="83"/>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81"/>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82"/>
        <v>0</v>
      </c>
      <c r="AB803" s="211" t="str">
        <f t="shared" si="83"/>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81"/>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82"/>
        <v>0</v>
      </c>
      <c r="AB804" s="211" t="str">
        <f t="shared" si="83"/>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81"/>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82"/>
        <v>0</v>
      </c>
      <c r="AB805" s="211" t="str">
        <f t="shared" si="83"/>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81"/>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82"/>
        <v>0</v>
      </c>
      <c r="AB806" s="211" t="str">
        <f t="shared" si="83"/>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81"/>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82"/>
        <v>0</v>
      </c>
      <c r="AB807" s="211" t="str">
        <f t="shared" si="83"/>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81"/>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82"/>
        <v>0</v>
      </c>
      <c r="AB808" s="211" t="str">
        <f t="shared" si="83"/>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81"/>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82"/>
        <v>0</v>
      </c>
      <c r="AB809" s="211" t="str">
        <f t="shared" si="83"/>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81"/>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82"/>
        <v>0</v>
      </c>
      <c r="AB810" s="211" t="str">
        <f t="shared" si="83"/>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81"/>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82"/>
        <v>0</v>
      </c>
      <c r="AB811" s="211" t="str">
        <f t="shared" si="83"/>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81"/>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82"/>
        <v>0</v>
      </c>
      <c r="AB812" s="211" t="str">
        <f t="shared" si="83"/>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81"/>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82"/>
        <v>0</v>
      </c>
      <c r="AB813" s="211" t="str">
        <f t="shared" si="83"/>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81"/>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82"/>
        <v>0</v>
      </c>
      <c r="AB814" s="211" t="str">
        <f t="shared" si="83"/>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81"/>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82"/>
        <v>0</v>
      </c>
      <c r="AB815" s="211" t="str">
        <f t="shared" si="83"/>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81"/>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82"/>
        <v>0</v>
      </c>
      <c r="AB816" s="211" t="str">
        <f t="shared" si="83"/>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81"/>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82"/>
        <v>0</v>
      </c>
      <c r="AB817" s="211" t="str">
        <f t="shared" si="83"/>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81"/>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82"/>
        <v>0</v>
      </c>
      <c r="AB818" s="211" t="str">
        <f t="shared" si="83"/>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81"/>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82"/>
        <v>0</v>
      </c>
      <c r="AB819" s="211" t="str">
        <f t="shared" si="83"/>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81"/>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82"/>
        <v>0</v>
      </c>
      <c r="AB820" s="211" t="str">
        <f t="shared" si="83"/>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81"/>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82"/>
        <v>0</v>
      </c>
      <c r="AB821" s="211" t="str">
        <f t="shared" si="83"/>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81"/>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82"/>
        <v>0</v>
      </c>
      <c r="AB822" s="211" t="str">
        <f t="shared" si="83"/>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81"/>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82"/>
        <v>0</v>
      </c>
      <c r="AB823" s="211" t="str">
        <f t="shared" si="83"/>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81"/>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82"/>
        <v>0</v>
      </c>
      <c r="AB824" s="211" t="str">
        <f t="shared" si="83"/>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81"/>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82"/>
        <v>0</v>
      </c>
      <c r="AB825" s="211" t="str">
        <f t="shared" si="83"/>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81"/>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82"/>
        <v>0</v>
      </c>
      <c r="AB826" s="211" t="str">
        <f t="shared" si="83"/>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84">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85">IF(AND(C827="Smelter not listed",OR(LEN(D827)=0,LEN(E827)=0)),1,0)</f>
        <v>0</v>
      </c>
      <c r="AB827" s="211" t="str">
        <f t="shared" ref="AB827" si="86">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87">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88">IF(AND(C828="Smelter not listed",OR(LEN(D828)=0,LEN(E828)=0)),1,0)</f>
        <v>0</v>
      </c>
      <c r="AB828" s="211" t="str">
        <f t="shared" ref="AB828:AB859" si="89">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87"/>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88"/>
        <v>0</v>
      </c>
      <c r="AB829" s="211" t="str">
        <f t="shared" si="89"/>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87"/>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88"/>
        <v>0</v>
      </c>
      <c r="AB830" s="211" t="str">
        <f t="shared" si="89"/>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87"/>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88"/>
        <v>0</v>
      </c>
      <c r="AB831" s="211" t="str">
        <f t="shared" si="89"/>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87"/>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88"/>
        <v>0</v>
      </c>
      <c r="AB832" s="211" t="str">
        <f t="shared" si="89"/>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87"/>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88"/>
        <v>0</v>
      </c>
      <c r="AB833" s="211" t="str">
        <f t="shared" si="89"/>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87"/>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88"/>
        <v>0</v>
      </c>
      <c r="AB834" s="211" t="str">
        <f t="shared" si="89"/>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87"/>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88"/>
        <v>0</v>
      </c>
      <c r="AB835" s="211" t="str">
        <f t="shared" si="89"/>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87"/>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88"/>
        <v>0</v>
      </c>
      <c r="AB836" s="211" t="str">
        <f t="shared" si="89"/>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87"/>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88"/>
        <v>0</v>
      </c>
      <c r="AB837" s="211" t="str">
        <f t="shared" si="89"/>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87"/>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88"/>
        <v>0</v>
      </c>
      <c r="AB838" s="211" t="str">
        <f t="shared" si="89"/>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87"/>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88"/>
        <v>0</v>
      </c>
      <c r="AB839" s="211" t="str">
        <f t="shared" si="89"/>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87"/>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88"/>
        <v>0</v>
      </c>
      <c r="AB840" s="211" t="str">
        <f t="shared" si="89"/>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87"/>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88"/>
        <v>0</v>
      </c>
      <c r="AB841" s="211" t="str">
        <f t="shared" si="89"/>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87"/>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88"/>
        <v>0</v>
      </c>
      <c r="AB842" s="211" t="str">
        <f t="shared" si="89"/>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87"/>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88"/>
        <v>0</v>
      </c>
      <c r="AB843" s="211" t="str">
        <f t="shared" si="89"/>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87"/>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88"/>
        <v>0</v>
      </c>
      <c r="AB844" s="211" t="str">
        <f t="shared" si="89"/>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87"/>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88"/>
        <v>0</v>
      </c>
      <c r="AB845" s="211" t="str">
        <f t="shared" si="89"/>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87"/>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88"/>
        <v>0</v>
      </c>
      <c r="AB846" s="211" t="str">
        <f t="shared" si="89"/>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87"/>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88"/>
        <v>0</v>
      </c>
      <c r="AB847" s="211" t="str">
        <f t="shared" si="89"/>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87"/>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88"/>
        <v>0</v>
      </c>
      <c r="AB848" s="211" t="str">
        <f t="shared" si="89"/>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87"/>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88"/>
        <v>0</v>
      </c>
      <c r="AB849" s="211" t="str">
        <f t="shared" si="89"/>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87"/>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88"/>
        <v>0</v>
      </c>
      <c r="AB850" s="211" t="str">
        <f t="shared" si="89"/>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87"/>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88"/>
        <v>0</v>
      </c>
      <c r="AB851" s="211" t="str">
        <f t="shared" si="89"/>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87"/>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88"/>
        <v>0</v>
      </c>
      <c r="AB852" s="211" t="str">
        <f t="shared" si="89"/>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87"/>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88"/>
        <v>0</v>
      </c>
      <c r="AB853" s="211" t="str">
        <f t="shared" si="89"/>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87"/>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88"/>
        <v>0</v>
      </c>
      <c r="AB854" s="211" t="str">
        <f t="shared" si="89"/>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87"/>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88"/>
        <v>0</v>
      </c>
      <c r="AB855" s="211" t="str">
        <f t="shared" si="89"/>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87"/>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88"/>
        <v>0</v>
      </c>
      <c r="AB856" s="211" t="str">
        <f t="shared" si="89"/>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87"/>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88"/>
        <v>0</v>
      </c>
      <c r="AB857" s="211" t="str">
        <f t="shared" si="89"/>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87"/>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88"/>
        <v>0</v>
      </c>
      <c r="AB858" s="211" t="str">
        <f t="shared" si="89"/>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87"/>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88"/>
        <v>0</v>
      </c>
      <c r="AB859" s="211" t="str">
        <f t="shared" si="89"/>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90">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91">IF(AND(C860="Smelter not listed",OR(LEN(D860)=0,LEN(E860)=0)),1,0)</f>
        <v>0</v>
      </c>
      <c r="AB860" s="211" t="str">
        <f t="shared" ref="AB860:AB890" si="92">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90"/>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91"/>
        <v>0</v>
      </c>
      <c r="AB861" s="211" t="str">
        <f t="shared" si="92"/>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90"/>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91"/>
        <v>0</v>
      </c>
      <c r="AB862" s="211" t="str">
        <f t="shared" si="92"/>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90"/>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91"/>
        <v>0</v>
      </c>
      <c r="AB863" s="211" t="str">
        <f t="shared" si="92"/>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90"/>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91"/>
        <v>0</v>
      </c>
      <c r="AB864" s="211" t="str">
        <f t="shared" si="92"/>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90"/>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91"/>
        <v>0</v>
      </c>
      <c r="AB865" s="211" t="str">
        <f t="shared" si="92"/>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90"/>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91"/>
        <v>0</v>
      </c>
      <c r="AB866" s="211" t="str">
        <f t="shared" si="92"/>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90"/>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91"/>
        <v>0</v>
      </c>
      <c r="AB867" s="211" t="str">
        <f t="shared" si="92"/>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90"/>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91"/>
        <v>0</v>
      </c>
      <c r="AB868" s="211" t="str">
        <f t="shared" si="92"/>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90"/>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91"/>
        <v>0</v>
      </c>
      <c r="AB869" s="211" t="str">
        <f t="shared" si="92"/>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90"/>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91"/>
        <v>0</v>
      </c>
      <c r="AB870" s="211" t="str">
        <f t="shared" si="92"/>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90"/>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91"/>
        <v>0</v>
      </c>
      <c r="AB871" s="211" t="str">
        <f t="shared" si="92"/>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90"/>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91"/>
        <v>0</v>
      </c>
      <c r="AB872" s="211" t="str">
        <f t="shared" si="92"/>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90"/>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91"/>
        <v>0</v>
      </c>
      <c r="AB873" s="211" t="str">
        <f t="shared" si="92"/>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90"/>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91"/>
        <v>0</v>
      </c>
      <c r="AB874" s="211" t="str">
        <f t="shared" si="92"/>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90"/>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91"/>
        <v>0</v>
      </c>
      <c r="AB875" s="211" t="str">
        <f t="shared" si="92"/>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90"/>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91"/>
        <v>0</v>
      </c>
      <c r="AB876" s="211" t="str">
        <f t="shared" si="92"/>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90"/>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91"/>
        <v>0</v>
      </c>
      <c r="AB877" s="211" t="str">
        <f t="shared" si="92"/>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90"/>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91"/>
        <v>0</v>
      </c>
      <c r="AB878" s="211" t="str">
        <f t="shared" si="92"/>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90"/>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91"/>
        <v>0</v>
      </c>
      <c r="AB879" s="211" t="str">
        <f t="shared" si="92"/>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90"/>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91"/>
        <v>0</v>
      </c>
      <c r="AB880" s="211" t="str">
        <f t="shared" si="92"/>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90"/>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91"/>
        <v>0</v>
      </c>
      <c r="AB881" s="211" t="str">
        <f t="shared" si="92"/>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90"/>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91"/>
        <v>0</v>
      </c>
      <c r="AB882" s="211" t="str">
        <f t="shared" si="92"/>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90"/>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91"/>
        <v>0</v>
      </c>
      <c r="AB883" s="211" t="str">
        <f t="shared" si="92"/>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90"/>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91"/>
        <v>0</v>
      </c>
      <c r="AB884" s="211" t="str">
        <f t="shared" si="92"/>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90"/>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91"/>
        <v>0</v>
      </c>
      <c r="AB885" s="211" t="str">
        <f t="shared" si="92"/>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90"/>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91"/>
        <v>0</v>
      </c>
      <c r="AB886" s="211" t="str">
        <f t="shared" si="92"/>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90"/>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91"/>
        <v>0</v>
      </c>
      <c r="AB887" s="211" t="str">
        <f t="shared" si="92"/>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90"/>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91"/>
        <v>0</v>
      </c>
      <c r="AB888" s="211" t="str">
        <f t="shared" si="92"/>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90"/>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91"/>
        <v>0</v>
      </c>
      <c r="AB889" s="211" t="str">
        <f t="shared" si="92"/>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90"/>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91"/>
        <v>0</v>
      </c>
      <c r="AB890" s="211" t="str">
        <f t="shared" si="92"/>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93">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94">IF(AND(C891="Smelter not listed",OR(LEN(D891)=0,LEN(E891)=0)),1,0)</f>
        <v>0</v>
      </c>
      <c r="AB891" s="211" t="str">
        <f t="shared" ref="AB891" si="95">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96">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97">IF(AND(C892="Smelter not listed",OR(LEN(D892)=0,LEN(E892)=0)),1,0)</f>
        <v>0</v>
      </c>
      <c r="AB892" s="211" t="str">
        <f t="shared" ref="AB892:AB923" si="98">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96"/>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97"/>
        <v>0</v>
      </c>
      <c r="AB893" s="211" t="str">
        <f t="shared" si="98"/>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96"/>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97"/>
        <v>0</v>
      </c>
      <c r="AB894" s="211" t="str">
        <f t="shared" si="98"/>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96"/>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97"/>
        <v>0</v>
      </c>
      <c r="AB895" s="211" t="str">
        <f t="shared" si="98"/>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96"/>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97"/>
        <v>0</v>
      </c>
      <c r="AB896" s="211" t="str">
        <f t="shared" si="98"/>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96"/>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97"/>
        <v>0</v>
      </c>
      <c r="AB897" s="211" t="str">
        <f t="shared" si="98"/>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96"/>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97"/>
        <v>0</v>
      </c>
      <c r="AB898" s="211" t="str">
        <f t="shared" si="98"/>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96"/>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97"/>
        <v>0</v>
      </c>
      <c r="AB899" s="211" t="str">
        <f t="shared" si="98"/>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96"/>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97"/>
        <v>0</v>
      </c>
      <c r="AB900" s="211" t="str">
        <f t="shared" si="98"/>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96"/>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97"/>
        <v>0</v>
      </c>
      <c r="AB901" s="211" t="str">
        <f t="shared" si="98"/>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96"/>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97"/>
        <v>0</v>
      </c>
      <c r="AB902" s="211" t="str">
        <f t="shared" si="98"/>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96"/>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97"/>
        <v>0</v>
      </c>
      <c r="AB903" s="211" t="str">
        <f t="shared" si="98"/>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96"/>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97"/>
        <v>0</v>
      </c>
      <c r="AB904" s="211" t="str">
        <f t="shared" si="98"/>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96"/>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97"/>
        <v>0</v>
      </c>
      <c r="AB905" s="211" t="str">
        <f t="shared" si="98"/>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96"/>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97"/>
        <v>0</v>
      </c>
      <c r="AB906" s="211" t="str">
        <f t="shared" si="98"/>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96"/>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97"/>
        <v>0</v>
      </c>
      <c r="AB907" s="211" t="str">
        <f t="shared" si="98"/>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96"/>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97"/>
        <v>0</v>
      </c>
      <c r="AB908" s="211" t="str">
        <f t="shared" si="98"/>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96"/>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97"/>
        <v>0</v>
      </c>
      <c r="AB909" s="211" t="str">
        <f t="shared" si="98"/>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96"/>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97"/>
        <v>0</v>
      </c>
      <c r="AB910" s="211" t="str">
        <f t="shared" si="98"/>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96"/>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97"/>
        <v>0</v>
      </c>
      <c r="AB911" s="211" t="str">
        <f t="shared" si="98"/>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96"/>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97"/>
        <v>0</v>
      </c>
      <c r="AB912" s="211" t="str">
        <f t="shared" si="98"/>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96"/>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97"/>
        <v>0</v>
      </c>
      <c r="AB913" s="211" t="str">
        <f t="shared" si="98"/>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96"/>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97"/>
        <v>0</v>
      </c>
      <c r="AB914" s="211" t="str">
        <f t="shared" si="98"/>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96"/>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97"/>
        <v>0</v>
      </c>
      <c r="AB915" s="211" t="str">
        <f t="shared" si="98"/>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96"/>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97"/>
        <v>0</v>
      </c>
      <c r="AB916" s="211" t="str">
        <f t="shared" si="98"/>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96"/>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97"/>
        <v>0</v>
      </c>
      <c r="AB917" s="211" t="str">
        <f t="shared" si="98"/>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96"/>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97"/>
        <v>0</v>
      </c>
      <c r="AB918" s="211" t="str">
        <f t="shared" si="98"/>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96"/>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97"/>
        <v>0</v>
      </c>
      <c r="AB919" s="211" t="str">
        <f t="shared" si="98"/>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96"/>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97"/>
        <v>0</v>
      </c>
      <c r="AB920" s="211" t="str">
        <f t="shared" si="98"/>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96"/>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97"/>
        <v>0</v>
      </c>
      <c r="AB921" s="211" t="str">
        <f t="shared" si="98"/>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96"/>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97"/>
        <v>0</v>
      </c>
      <c r="AB922" s="211" t="str">
        <f t="shared" si="98"/>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96"/>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97"/>
        <v>0</v>
      </c>
      <c r="AB923" s="211" t="str">
        <f t="shared" si="98"/>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99">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00">IF(AND(C924="Smelter not listed",OR(LEN(D924)=0,LEN(E924)=0)),1,0)</f>
        <v>0</v>
      </c>
      <c r="AB924" s="211" t="str">
        <f t="shared" ref="AB924:AB954" si="101">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99"/>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00"/>
        <v>0</v>
      </c>
      <c r="AB925" s="211" t="str">
        <f t="shared" si="101"/>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99"/>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00"/>
        <v>0</v>
      </c>
      <c r="AB926" s="211" t="str">
        <f t="shared" si="101"/>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99"/>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00"/>
        <v>0</v>
      </c>
      <c r="AB927" s="211" t="str">
        <f t="shared" si="101"/>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99"/>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00"/>
        <v>0</v>
      </c>
      <c r="AB928" s="211" t="str">
        <f t="shared" si="101"/>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99"/>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00"/>
        <v>0</v>
      </c>
      <c r="AB929" s="211" t="str">
        <f t="shared" si="101"/>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99"/>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00"/>
        <v>0</v>
      </c>
      <c r="AB930" s="211" t="str">
        <f t="shared" si="101"/>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99"/>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00"/>
        <v>0</v>
      </c>
      <c r="AB931" s="211" t="str">
        <f t="shared" si="101"/>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99"/>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00"/>
        <v>0</v>
      </c>
      <c r="AB932" s="211" t="str">
        <f t="shared" si="101"/>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99"/>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00"/>
        <v>0</v>
      </c>
      <c r="AB933" s="211" t="str">
        <f t="shared" si="101"/>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99"/>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00"/>
        <v>0</v>
      </c>
      <c r="AB934" s="211" t="str">
        <f t="shared" si="101"/>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99"/>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00"/>
        <v>0</v>
      </c>
      <c r="AB935" s="211" t="str">
        <f t="shared" si="101"/>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99"/>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00"/>
        <v>0</v>
      </c>
      <c r="AB936" s="211" t="str">
        <f t="shared" si="101"/>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99"/>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00"/>
        <v>0</v>
      </c>
      <c r="AB937" s="211" t="str">
        <f t="shared" si="101"/>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99"/>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00"/>
        <v>0</v>
      </c>
      <c r="AB938" s="211" t="str">
        <f t="shared" si="101"/>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99"/>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00"/>
        <v>0</v>
      </c>
      <c r="AB939" s="211" t="str">
        <f t="shared" si="101"/>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99"/>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00"/>
        <v>0</v>
      </c>
      <c r="AB940" s="211" t="str">
        <f t="shared" si="101"/>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99"/>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00"/>
        <v>0</v>
      </c>
      <c r="AB941" s="211" t="str">
        <f t="shared" si="101"/>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99"/>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00"/>
        <v>0</v>
      </c>
      <c r="AB942" s="211" t="str">
        <f t="shared" si="101"/>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99"/>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00"/>
        <v>0</v>
      </c>
      <c r="AB943" s="211" t="str">
        <f t="shared" si="101"/>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99"/>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00"/>
        <v>0</v>
      </c>
      <c r="AB944" s="211" t="str">
        <f t="shared" si="101"/>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99"/>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00"/>
        <v>0</v>
      </c>
      <c r="AB945" s="211" t="str">
        <f t="shared" si="101"/>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99"/>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00"/>
        <v>0</v>
      </c>
      <c r="AB946" s="211" t="str">
        <f t="shared" si="101"/>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99"/>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00"/>
        <v>0</v>
      </c>
      <c r="AB947" s="211" t="str">
        <f t="shared" si="101"/>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99"/>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00"/>
        <v>0</v>
      </c>
      <c r="AB948" s="211" t="str">
        <f t="shared" si="101"/>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99"/>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00"/>
        <v>0</v>
      </c>
      <c r="AB949" s="211" t="str">
        <f t="shared" si="101"/>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99"/>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00"/>
        <v>0</v>
      </c>
      <c r="AB950" s="211" t="str">
        <f t="shared" si="101"/>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99"/>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00"/>
        <v>0</v>
      </c>
      <c r="AB951" s="211" t="str">
        <f t="shared" si="101"/>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99"/>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00"/>
        <v>0</v>
      </c>
      <c r="AB952" s="211" t="str">
        <f t="shared" si="101"/>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99"/>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00"/>
        <v>0</v>
      </c>
      <c r="AB953" s="211" t="str">
        <f t="shared" si="101"/>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99"/>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00"/>
        <v>0</v>
      </c>
      <c r="AB954" s="211" t="str">
        <f t="shared" si="101"/>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02">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03">IF(AND(C955="Smelter not listed",OR(LEN(D955)=0,LEN(E955)=0)),1,0)</f>
        <v>0</v>
      </c>
      <c r="AB955" s="211" t="str">
        <f t="shared" ref="AB955" si="104">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05">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06">IF(AND(C956="Smelter not listed",OR(LEN(D956)=0,LEN(E956)=0)),1,0)</f>
        <v>0</v>
      </c>
      <c r="AB956" s="211" t="str">
        <f t="shared" ref="AB956:AB987" si="107">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05"/>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06"/>
        <v>0</v>
      </c>
      <c r="AB957" s="211" t="str">
        <f t="shared" si="107"/>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05"/>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06"/>
        <v>0</v>
      </c>
      <c r="AB958" s="211" t="str">
        <f t="shared" si="107"/>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05"/>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06"/>
        <v>0</v>
      </c>
      <c r="AB959" s="211" t="str">
        <f t="shared" si="107"/>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05"/>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06"/>
        <v>0</v>
      </c>
      <c r="AB960" s="211" t="str">
        <f t="shared" si="107"/>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05"/>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06"/>
        <v>0</v>
      </c>
      <c r="AB961" s="211" t="str">
        <f t="shared" si="107"/>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05"/>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06"/>
        <v>0</v>
      </c>
      <c r="AB962" s="211" t="str">
        <f t="shared" si="107"/>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05"/>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06"/>
        <v>0</v>
      </c>
      <c r="AB963" s="211" t="str">
        <f t="shared" si="107"/>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05"/>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06"/>
        <v>0</v>
      </c>
      <c r="AB964" s="211" t="str">
        <f t="shared" si="107"/>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05"/>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06"/>
        <v>0</v>
      </c>
      <c r="AB965" s="211" t="str">
        <f t="shared" si="107"/>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05"/>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06"/>
        <v>0</v>
      </c>
      <c r="AB966" s="211" t="str">
        <f t="shared" si="107"/>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05"/>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06"/>
        <v>0</v>
      </c>
      <c r="AB967" s="211" t="str">
        <f t="shared" si="107"/>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05"/>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06"/>
        <v>0</v>
      </c>
      <c r="AB968" s="211" t="str">
        <f t="shared" si="107"/>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05"/>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06"/>
        <v>0</v>
      </c>
      <c r="AB969" s="211" t="str">
        <f t="shared" si="107"/>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05"/>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06"/>
        <v>0</v>
      </c>
      <c r="AB970" s="211" t="str">
        <f t="shared" si="107"/>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05"/>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06"/>
        <v>0</v>
      </c>
      <c r="AB971" s="211" t="str">
        <f t="shared" si="107"/>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05"/>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06"/>
        <v>0</v>
      </c>
      <c r="AB972" s="211" t="str">
        <f t="shared" si="107"/>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05"/>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06"/>
        <v>0</v>
      </c>
      <c r="AB973" s="211" t="str">
        <f t="shared" si="107"/>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05"/>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06"/>
        <v>0</v>
      </c>
      <c r="AB974" s="211" t="str">
        <f t="shared" si="107"/>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05"/>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06"/>
        <v>0</v>
      </c>
      <c r="AB975" s="211" t="str">
        <f t="shared" si="107"/>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05"/>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06"/>
        <v>0</v>
      </c>
      <c r="AB976" s="211" t="str">
        <f t="shared" si="107"/>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05"/>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06"/>
        <v>0</v>
      </c>
      <c r="AB977" s="211" t="str">
        <f t="shared" si="107"/>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05"/>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06"/>
        <v>0</v>
      </c>
      <c r="AB978" s="211" t="str">
        <f t="shared" si="107"/>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05"/>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06"/>
        <v>0</v>
      </c>
      <c r="AB979" s="211" t="str">
        <f t="shared" si="107"/>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05"/>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06"/>
        <v>0</v>
      </c>
      <c r="AB980" s="211" t="str">
        <f t="shared" si="107"/>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05"/>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06"/>
        <v>0</v>
      </c>
      <c r="AB981" s="211" t="str">
        <f t="shared" si="107"/>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05"/>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06"/>
        <v>0</v>
      </c>
      <c r="AB982" s="211" t="str">
        <f t="shared" si="107"/>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05"/>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06"/>
        <v>0</v>
      </c>
      <c r="AB983" s="211" t="str">
        <f t="shared" si="107"/>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05"/>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06"/>
        <v>0</v>
      </c>
      <c r="AB984" s="211" t="str">
        <f t="shared" si="107"/>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05"/>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06"/>
        <v>0</v>
      </c>
      <c r="AB985" s="211" t="str">
        <f t="shared" si="107"/>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05"/>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06"/>
        <v>0</v>
      </c>
      <c r="AB986" s="211" t="str">
        <f t="shared" si="107"/>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05"/>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06"/>
        <v>0</v>
      </c>
      <c r="AB987" s="211" t="str">
        <f t="shared" si="107"/>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08">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09">IF(AND(C988="Smelter not listed",OR(LEN(D988)=0,LEN(E988)=0)),1,0)</f>
        <v>0</v>
      </c>
      <c r="AB988" s="211" t="str">
        <f t="shared" ref="AB988:AB1018" si="110">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08"/>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09"/>
        <v>0</v>
      </c>
      <c r="AB989" s="211" t="str">
        <f t="shared" si="110"/>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08"/>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09"/>
        <v>0</v>
      </c>
      <c r="AB990" s="211" t="str">
        <f t="shared" si="110"/>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08"/>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09"/>
        <v>0</v>
      </c>
      <c r="AB991" s="211" t="str">
        <f t="shared" si="110"/>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08"/>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09"/>
        <v>0</v>
      </c>
      <c r="AB992" s="211" t="str">
        <f t="shared" si="110"/>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08"/>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09"/>
        <v>0</v>
      </c>
      <c r="AB993" s="211" t="str">
        <f t="shared" si="110"/>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08"/>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09"/>
        <v>0</v>
      </c>
      <c r="AB994" s="211" t="str">
        <f t="shared" si="110"/>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08"/>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09"/>
        <v>0</v>
      </c>
      <c r="AB995" s="211" t="str">
        <f t="shared" si="110"/>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08"/>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09"/>
        <v>0</v>
      </c>
      <c r="AB996" s="211" t="str">
        <f t="shared" si="110"/>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08"/>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09"/>
        <v>0</v>
      </c>
      <c r="AB997" s="211" t="str">
        <f t="shared" si="110"/>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08"/>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09"/>
        <v>0</v>
      </c>
      <c r="AB998" s="211" t="str">
        <f t="shared" si="110"/>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08"/>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09"/>
        <v>0</v>
      </c>
      <c r="AB999" s="211" t="str">
        <f t="shared" si="110"/>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08"/>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09"/>
        <v>0</v>
      </c>
      <c r="AB1000" s="211" t="str">
        <f t="shared" si="110"/>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08"/>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09"/>
        <v>0</v>
      </c>
      <c r="AB1001" s="211" t="str">
        <f t="shared" si="110"/>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08"/>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09"/>
        <v>0</v>
      </c>
      <c r="AB1002" s="211" t="str">
        <f t="shared" si="110"/>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08"/>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09"/>
        <v>0</v>
      </c>
      <c r="AB1003" s="211" t="str">
        <f t="shared" si="110"/>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08"/>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09"/>
        <v>0</v>
      </c>
      <c r="AB1004" s="211" t="str">
        <f t="shared" si="110"/>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08"/>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09"/>
        <v>0</v>
      </c>
      <c r="AB1005" s="211" t="str">
        <f t="shared" si="110"/>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08"/>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09"/>
        <v>0</v>
      </c>
      <c r="AB1006" s="211" t="str">
        <f t="shared" si="110"/>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08"/>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09"/>
        <v>0</v>
      </c>
      <c r="AB1007" s="211" t="str">
        <f t="shared" si="110"/>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08"/>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09"/>
        <v>0</v>
      </c>
      <c r="AB1008" s="211" t="str">
        <f t="shared" si="110"/>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08"/>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09"/>
        <v>0</v>
      </c>
      <c r="AB1009" s="211" t="str">
        <f t="shared" si="110"/>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08"/>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09"/>
        <v>0</v>
      </c>
      <c r="AB1010" s="211" t="str">
        <f t="shared" si="110"/>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08"/>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09"/>
        <v>0</v>
      </c>
      <c r="AB1011" s="211" t="str">
        <f t="shared" si="110"/>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08"/>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09"/>
        <v>0</v>
      </c>
      <c r="AB1012" s="211" t="str">
        <f t="shared" si="110"/>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08"/>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09"/>
        <v>0</v>
      </c>
      <c r="AB1013" s="211" t="str">
        <f t="shared" si="110"/>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08"/>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09"/>
        <v>0</v>
      </c>
      <c r="AB1014" s="211" t="str">
        <f t="shared" si="110"/>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08"/>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09"/>
        <v>0</v>
      </c>
      <c r="AB1015" s="211" t="str">
        <f t="shared" si="110"/>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08"/>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09"/>
        <v>0</v>
      </c>
      <c r="AB1016" s="211" t="str">
        <f t="shared" si="110"/>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08"/>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09"/>
        <v>0</v>
      </c>
      <c r="AB1017" s="211" t="str">
        <f t="shared" si="110"/>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08"/>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09"/>
        <v>0</v>
      </c>
      <c r="AB1018" s="211" t="str">
        <f t="shared" si="110"/>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11">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12">IF(AND(C1019="Smelter not listed",OR(LEN(D1019)=0,LEN(E1019)=0)),1,0)</f>
        <v>0</v>
      </c>
      <c r="AB1019" s="211" t="str">
        <f t="shared" ref="AB1019" si="113">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14">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15">IF(AND(C1020="Smelter not listed",OR(LEN(D1020)=0,LEN(E1020)=0)),1,0)</f>
        <v>0</v>
      </c>
      <c r="AB1020" s="211" t="str">
        <f t="shared" ref="AB1020:AB1051" si="116">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14"/>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15"/>
        <v>0</v>
      </c>
      <c r="AB1021" s="211" t="str">
        <f t="shared" si="116"/>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14"/>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15"/>
        <v>0</v>
      </c>
      <c r="AB1022" s="211" t="str">
        <f t="shared" si="116"/>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14"/>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15"/>
        <v>0</v>
      </c>
      <c r="AB1023" s="211" t="str">
        <f t="shared" si="116"/>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14"/>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15"/>
        <v>0</v>
      </c>
      <c r="AB1024" s="211" t="str">
        <f t="shared" si="116"/>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14"/>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15"/>
        <v>0</v>
      </c>
      <c r="AB1025" s="211" t="str">
        <f t="shared" si="116"/>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14"/>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15"/>
        <v>0</v>
      </c>
      <c r="AB1026" s="211" t="str">
        <f t="shared" si="116"/>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14"/>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15"/>
        <v>0</v>
      </c>
      <c r="AB1027" s="211" t="str">
        <f t="shared" si="116"/>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14"/>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15"/>
        <v>0</v>
      </c>
      <c r="AB1028" s="211" t="str">
        <f t="shared" si="116"/>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14"/>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15"/>
        <v>0</v>
      </c>
      <c r="AB1029" s="211" t="str">
        <f t="shared" si="116"/>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14"/>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15"/>
        <v>0</v>
      </c>
      <c r="AB1030" s="211" t="str">
        <f t="shared" si="116"/>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14"/>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15"/>
        <v>0</v>
      </c>
      <c r="AB1031" s="211" t="str">
        <f t="shared" si="116"/>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14"/>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15"/>
        <v>0</v>
      </c>
      <c r="AB1032" s="211" t="str">
        <f t="shared" si="116"/>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14"/>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15"/>
        <v>0</v>
      </c>
      <c r="AB1033" s="211" t="str">
        <f t="shared" si="116"/>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14"/>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15"/>
        <v>0</v>
      </c>
      <c r="AB1034" s="211" t="str">
        <f t="shared" si="116"/>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14"/>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15"/>
        <v>0</v>
      </c>
      <c r="AB1035" s="211" t="str">
        <f t="shared" si="116"/>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14"/>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15"/>
        <v>0</v>
      </c>
      <c r="AB1036" s="211" t="str">
        <f t="shared" si="116"/>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14"/>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15"/>
        <v>0</v>
      </c>
      <c r="AB1037" s="211" t="str">
        <f t="shared" si="116"/>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14"/>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15"/>
        <v>0</v>
      </c>
      <c r="AB1038" s="211" t="str">
        <f t="shared" si="116"/>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14"/>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15"/>
        <v>0</v>
      </c>
      <c r="AB1039" s="211" t="str">
        <f t="shared" si="116"/>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14"/>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15"/>
        <v>0</v>
      </c>
      <c r="AB1040" s="211" t="str">
        <f t="shared" si="116"/>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14"/>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15"/>
        <v>0</v>
      </c>
      <c r="AB1041" s="211" t="str">
        <f t="shared" si="116"/>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14"/>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15"/>
        <v>0</v>
      </c>
      <c r="AB1042" s="211" t="str">
        <f t="shared" si="116"/>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14"/>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15"/>
        <v>0</v>
      </c>
      <c r="AB1043" s="211" t="str">
        <f t="shared" si="116"/>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14"/>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15"/>
        <v>0</v>
      </c>
      <c r="AB1044" s="211" t="str">
        <f t="shared" si="116"/>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14"/>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15"/>
        <v>0</v>
      </c>
      <c r="AB1045" s="211" t="str">
        <f t="shared" si="116"/>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14"/>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15"/>
        <v>0</v>
      </c>
      <c r="AB1046" s="211" t="str">
        <f t="shared" si="116"/>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14"/>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15"/>
        <v>0</v>
      </c>
      <c r="AB1047" s="211" t="str">
        <f t="shared" si="116"/>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14"/>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15"/>
        <v>0</v>
      </c>
      <c r="AB1048" s="211" t="str">
        <f t="shared" si="116"/>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14"/>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15"/>
        <v>0</v>
      </c>
      <c r="AB1049" s="211" t="str">
        <f t="shared" si="116"/>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14"/>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15"/>
        <v>0</v>
      </c>
      <c r="AB1050" s="211" t="str">
        <f t="shared" si="116"/>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14"/>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15"/>
        <v>0</v>
      </c>
      <c r="AB1051" s="211" t="str">
        <f t="shared" si="116"/>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17">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18">IF(AND(C1052="Smelter not listed",OR(LEN(D1052)=0,LEN(E1052)=0)),1,0)</f>
        <v>0</v>
      </c>
      <c r="AB1052" s="211" t="str">
        <f t="shared" ref="AB1052:AB1082" si="119">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17"/>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18"/>
        <v>0</v>
      </c>
      <c r="AB1053" s="211" t="str">
        <f t="shared" si="119"/>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17"/>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18"/>
        <v>0</v>
      </c>
      <c r="AB1054" s="211" t="str">
        <f t="shared" si="119"/>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17"/>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18"/>
        <v>0</v>
      </c>
      <c r="AB1055" s="211" t="str">
        <f t="shared" si="119"/>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17"/>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18"/>
        <v>0</v>
      </c>
      <c r="AB1056" s="211" t="str">
        <f t="shared" si="119"/>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17"/>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18"/>
        <v>0</v>
      </c>
      <c r="AB1057" s="211" t="str">
        <f t="shared" si="119"/>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17"/>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18"/>
        <v>0</v>
      </c>
      <c r="AB1058" s="211" t="str">
        <f t="shared" si="119"/>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17"/>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18"/>
        <v>0</v>
      </c>
      <c r="AB1059" s="211" t="str">
        <f t="shared" si="119"/>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17"/>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18"/>
        <v>0</v>
      </c>
      <c r="AB1060" s="211" t="str">
        <f t="shared" si="119"/>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17"/>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18"/>
        <v>0</v>
      </c>
      <c r="AB1061" s="211" t="str">
        <f t="shared" si="119"/>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17"/>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18"/>
        <v>0</v>
      </c>
      <c r="AB1062" s="211" t="str">
        <f t="shared" si="119"/>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17"/>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18"/>
        <v>0</v>
      </c>
      <c r="AB1063" s="211" t="str">
        <f t="shared" si="119"/>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17"/>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18"/>
        <v>0</v>
      </c>
      <c r="AB1064" s="211" t="str">
        <f t="shared" si="119"/>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17"/>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18"/>
        <v>0</v>
      </c>
      <c r="AB1065" s="211" t="str">
        <f t="shared" si="119"/>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17"/>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18"/>
        <v>0</v>
      </c>
      <c r="AB1066" s="211" t="str">
        <f t="shared" si="119"/>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17"/>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18"/>
        <v>0</v>
      </c>
      <c r="AB1067" s="211" t="str">
        <f t="shared" si="119"/>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17"/>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18"/>
        <v>0</v>
      </c>
      <c r="AB1068" s="211" t="str">
        <f t="shared" si="119"/>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17"/>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18"/>
        <v>0</v>
      </c>
      <c r="AB1069" s="211" t="str">
        <f t="shared" si="119"/>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17"/>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18"/>
        <v>0</v>
      </c>
      <c r="AB1070" s="211" t="str">
        <f t="shared" si="119"/>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17"/>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18"/>
        <v>0</v>
      </c>
      <c r="AB1071" s="211" t="str">
        <f t="shared" si="119"/>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17"/>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18"/>
        <v>0</v>
      </c>
      <c r="AB1072" s="211" t="str">
        <f t="shared" si="119"/>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17"/>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18"/>
        <v>0</v>
      </c>
      <c r="AB1073" s="211" t="str">
        <f t="shared" si="119"/>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17"/>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18"/>
        <v>0</v>
      </c>
      <c r="AB1074" s="211" t="str">
        <f t="shared" si="119"/>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17"/>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18"/>
        <v>0</v>
      </c>
      <c r="AB1075" s="211" t="str">
        <f t="shared" si="119"/>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17"/>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18"/>
        <v>0</v>
      </c>
      <c r="AB1076" s="211" t="str">
        <f t="shared" si="119"/>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17"/>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18"/>
        <v>0</v>
      </c>
      <c r="AB1077" s="211" t="str">
        <f t="shared" si="119"/>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17"/>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18"/>
        <v>0</v>
      </c>
      <c r="AB1078" s="211" t="str">
        <f t="shared" si="119"/>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17"/>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18"/>
        <v>0</v>
      </c>
      <c r="AB1079" s="211" t="str">
        <f t="shared" si="119"/>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17"/>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18"/>
        <v>0</v>
      </c>
      <c r="AB1080" s="211" t="str">
        <f t="shared" si="119"/>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17"/>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18"/>
        <v>0</v>
      </c>
      <c r="AB1081" s="211" t="str">
        <f t="shared" si="119"/>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17"/>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18"/>
        <v>0</v>
      </c>
      <c r="AB1082" s="211" t="str">
        <f t="shared" si="119"/>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20">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21">IF(AND(C1083="Smelter not listed",OR(LEN(D1083)=0,LEN(E1083)=0)),1,0)</f>
        <v>0</v>
      </c>
      <c r="AB1083" s="211" t="str">
        <f t="shared" ref="AB1083" si="122">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23">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24">IF(AND(C1084="Smelter not listed",OR(LEN(D1084)=0,LEN(E1084)=0)),1,0)</f>
        <v>0</v>
      </c>
      <c r="AB1084" s="211" t="str">
        <f t="shared" ref="AB1084:AB1115" si="125">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23"/>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24"/>
        <v>0</v>
      </c>
      <c r="AB1085" s="211" t="str">
        <f t="shared" si="125"/>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23"/>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24"/>
        <v>0</v>
      </c>
      <c r="AB1086" s="211" t="str">
        <f t="shared" si="125"/>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23"/>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24"/>
        <v>0</v>
      </c>
      <c r="AB1087" s="211" t="str">
        <f t="shared" si="125"/>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23"/>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24"/>
        <v>0</v>
      </c>
      <c r="AB1088" s="211" t="str">
        <f t="shared" si="125"/>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23"/>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24"/>
        <v>0</v>
      </c>
      <c r="AB1089" s="211" t="str">
        <f t="shared" si="125"/>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23"/>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24"/>
        <v>0</v>
      </c>
      <c r="AB1090" s="211" t="str">
        <f t="shared" si="125"/>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23"/>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24"/>
        <v>0</v>
      </c>
      <c r="AB1091" s="211" t="str">
        <f t="shared" si="125"/>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23"/>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24"/>
        <v>0</v>
      </c>
      <c r="AB1092" s="211" t="str">
        <f t="shared" si="125"/>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23"/>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24"/>
        <v>0</v>
      </c>
      <c r="AB1093" s="211" t="str">
        <f t="shared" si="125"/>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23"/>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24"/>
        <v>0</v>
      </c>
      <c r="AB1094" s="211" t="str">
        <f t="shared" si="125"/>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23"/>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24"/>
        <v>0</v>
      </c>
      <c r="AB1095" s="211" t="str">
        <f t="shared" si="125"/>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23"/>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24"/>
        <v>0</v>
      </c>
      <c r="AB1096" s="211" t="str">
        <f t="shared" si="125"/>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23"/>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24"/>
        <v>0</v>
      </c>
      <c r="AB1097" s="211" t="str">
        <f t="shared" si="125"/>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23"/>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24"/>
        <v>0</v>
      </c>
      <c r="AB1098" s="211" t="str">
        <f t="shared" si="125"/>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23"/>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24"/>
        <v>0</v>
      </c>
      <c r="AB1099" s="211" t="str">
        <f t="shared" si="125"/>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23"/>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24"/>
        <v>0</v>
      </c>
      <c r="AB1100" s="211" t="str">
        <f t="shared" si="125"/>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23"/>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24"/>
        <v>0</v>
      </c>
      <c r="AB1101" s="211" t="str">
        <f t="shared" si="125"/>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23"/>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24"/>
        <v>0</v>
      </c>
      <c r="AB1102" s="211" t="str">
        <f t="shared" si="125"/>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23"/>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24"/>
        <v>0</v>
      </c>
      <c r="AB1103" s="211" t="str">
        <f t="shared" si="125"/>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23"/>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24"/>
        <v>0</v>
      </c>
      <c r="AB1104" s="211" t="str">
        <f t="shared" si="125"/>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23"/>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24"/>
        <v>0</v>
      </c>
      <c r="AB1105" s="211" t="str">
        <f t="shared" si="125"/>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23"/>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24"/>
        <v>0</v>
      </c>
      <c r="AB1106" s="211" t="str">
        <f t="shared" si="125"/>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23"/>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24"/>
        <v>0</v>
      </c>
      <c r="AB1107" s="211" t="str">
        <f t="shared" si="125"/>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23"/>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24"/>
        <v>0</v>
      </c>
      <c r="AB1108" s="211" t="str">
        <f t="shared" si="125"/>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23"/>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24"/>
        <v>0</v>
      </c>
      <c r="AB1109" s="211" t="str">
        <f t="shared" si="125"/>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23"/>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24"/>
        <v>0</v>
      </c>
      <c r="AB1110" s="211" t="str">
        <f t="shared" si="125"/>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23"/>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24"/>
        <v>0</v>
      </c>
      <c r="AB1111" s="211" t="str">
        <f t="shared" si="125"/>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23"/>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24"/>
        <v>0</v>
      </c>
      <c r="AB1112" s="211" t="str">
        <f t="shared" si="125"/>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23"/>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24"/>
        <v>0</v>
      </c>
      <c r="AB1113" s="211" t="str">
        <f t="shared" si="125"/>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23"/>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24"/>
        <v>0</v>
      </c>
      <c r="AB1114" s="211" t="str">
        <f t="shared" si="125"/>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23"/>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24"/>
        <v>0</v>
      </c>
      <c r="AB1115" s="211" t="str">
        <f t="shared" si="125"/>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26">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27">IF(AND(C1116="Smelter not listed",OR(LEN(D1116)=0,LEN(E1116)=0)),1,0)</f>
        <v>0</v>
      </c>
      <c r="AB1116" s="211" t="str">
        <f t="shared" ref="AB1116:AB1146" si="128">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26"/>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27"/>
        <v>0</v>
      </c>
      <c r="AB1117" s="211" t="str">
        <f t="shared" si="128"/>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26"/>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27"/>
        <v>0</v>
      </c>
      <c r="AB1118" s="211" t="str">
        <f t="shared" si="128"/>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26"/>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27"/>
        <v>0</v>
      </c>
      <c r="AB1119" s="211" t="str">
        <f t="shared" si="128"/>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26"/>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27"/>
        <v>0</v>
      </c>
      <c r="AB1120" s="211" t="str">
        <f t="shared" si="128"/>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26"/>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27"/>
        <v>0</v>
      </c>
      <c r="AB1121" s="211" t="str">
        <f t="shared" si="128"/>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26"/>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27"/>
        <v>0</v>
      </c>
      <c r="AB1122" s="211" t="str">
        <f t="shared" si="128"/>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26"/>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27"/>
        <v>0</v>
      </c>
      <c r="AB1123" s="211" t="str">
        <f t="shared" si="128"/>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26"/>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27"/>
        <v>0</v>
      </c>
      <c r="AB1124" s="211" t="str">
        <f t="shared" si="128"/>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26"/>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27"/>
        <v>0</v>
      </c>
      <c r="AB1125" s="211" t="str">
        <f t="shared" si="128"/>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26"/>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27"/>
        <v>0</v>
      </c>
      <c r="AB1126" s="211" t="str">
        <f t="shared" si="128"/>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26"/>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27"/>
        <v>0</v>
      </c>
      <c r="AB1127" s="211" t="str">
        <f t="shared" si="128"/>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26"/>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27"/>
        <v>0</v>
      </c>
      <c r="AB1128" s="211" t="str">
        <f t="shared" si="128"/>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26"/>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27"/>
        <v>0</v>
      </c>
      <c r="AB1129" s="211" t="str">
        <f t="shared" si="128"/>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26"/>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27"/>
        <v>0</v>
      </c>
      <c r="AB1130" s="211" t="str">
        <f t="shared" si="128"/>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26"/>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27"/>
        <v>0</v>
      </c>
      <c r="AB1131" s="211" t="str">
        <f t="shared" si="128"/>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26"/>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27"/>
        <v>0</v>
      </c>
      <c r="AB1132" s="211" t="str">
        <f t="shared" si="128"/>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26"/>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27"/>
        <v>0</v>
      </c>
      <c r="AB1133" s="211" t="str">
        <f t="shared" si="128"/>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26"/>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27"/>
        <v>0</v>
      </c>
      <c r="AB1134" s="211" t="str">
        <f t="shared" si="128"/>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26"/>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27"/>
        <v>0</v>
      </c>
      <c r="AB1135" s="211" t="str">
        <f t="shared" si="128"/>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26"/>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27"/>
        <v>0</v>
      </c>
      <c r="AB1136" s="211" t="str">
        <f t="shared" si="128"/>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26"/>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27"/>
        <v>0</v>
      </c>
      <c r="AB1137" s="211" t="str">
        <f t="shared" si="128"/>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26"/>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27"/>
        <v>0</v>
      </c>
      <c r="AB1138" s="211" t="str">
        <f t="shared" si="128"/>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26"/>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27"/>
        <v>0</v>
      </c>
      <c r="AB1139" s="211" t="str">
        <f t="shared" si="128"/>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26"/>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27"/>
        <v>0</v>
      </c>
      <c r="AB1140" s="211" t="str">
        <f t="shared" si="128"/>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26"/>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27"/>
        <v>0</v>
      </c>
      <c r="AB1141" s="211" t="str">
        <f t="shared" si="128"/>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26"/>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27"/>
        <v>0</v>
      </c>
      <c r="AB1142" s="211" t="str">
        <f t="shared" si="128"/>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26"/>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27"/>
        <v>0</v>
      </c>
      <c r="AB1143" s="211" t="str">
        <f t="shared" si="128"/>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26"/>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27"/>
        <v>0</v>
      </c>
      <c r="AB1144" s="211" t="str">
        <f t="shared" si="128"/>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26"/>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27"/>
        <v>0</v>
      </c>
      <c r="AB1145" s="211" t="str">
        <f t="shared" si="128"/>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26"/>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27"/>
        <v>0</v>
      </c>
      <c r="AB1146" s="211" t="str">
        <f t="shared" si="128"/>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29">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30">IF(AND(C1147="Smelter not listed",OR(LEN(D1147)=0,LEN(E1147)=0)),1,0)</f>
        <v>0</v>
      </c>
      <c r="AB1147" s="211" t="str">
        <f t="shared" ref="AB1147" si="131">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32">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33">IF(AND(C1148="Smelter not listed",OR(LEN(D1148)=0,LEN(E1148)=0)),1,0)</f>
        <v>0</v>
      </c>
      <c r="AB1148" s="211" t="str">
        <f t="shared" ref="AB1148:AB1179" si="134">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32"/>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33"/>
        <v>0</v>
      </c>
      <c r="AB1149" s="211" t="str">
        <f t="shared" si="134"/>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32"/>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33"/>
        <v>0</v>
      </c>
      <c r="AB1150" s="211" t="str">
        <f t="shared" si="134"/>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32"/>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33"/>
        <v>0</v>
      </c>
      <c r="AB1151" s="211" t="str">
        <f t="shared" si="134"/>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32"/>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33"/>
        <v>0</v>
      </c>
      <c r="AB1152" s="211" t="str">
        <f t="shared" si="134"/>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32"/>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33"/>
        <v>0</v>
      </c>
      <c r="AB1153" s="211" t="str">
        <f t="shared" si="134"/>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32"/>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33"/>
        <v>0</v>
      </c>
      <c r="AB1154" s="211" t="str">
        <f t="shared" si="134"/>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32"/>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33"/>
        <v>0</v>
      </c>
      <c r="AB1155" s="211" t="str">
        <f t="shared" si="134"/>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32"/>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33"/>
        <v>0</v>
      </c>
      <c r="AB1156" s="211" t="str">
        <f t="shared" si="134"/>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32"/>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33"/>
        <v>0</v>
      </c>
      <c r="AB1157" s="211" t="str">
        <f t="shared" si="134"/>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32"/>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33"/>
        <v>0</v>
      </c>
      <c r="AB1158" s="211" t="str">
        <f t="shared" si="134"/>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32"/>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33"/>
        <v>0</v>
      </c>
      <c r="AB1159" s="211" t="str">
        <f t="shared" si="134"/>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32"/>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33"/>
        <v>0</v>
      </c>
      <c r="AB1160" s="211" t="str">
        <f t="shared" si="134"/>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32"/>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33"/>
        <v>0</v>
      </c>
      <c r="AB1161" s="211" t="str">
        <f t="shared" si="134"/>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32"/>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33"/>
        <v>0</v>
      </c>
      <c r="AB1162" s="211" t="str">
        <f t="shared" si="134"/>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32"/>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33"/>
        <v>0</v>
      </c>
      <c r="AB1163" s="211" t="str">
        <f t="shared" si="134"/>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32"/>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33"/>
        <v>0</v>
      </c>
      <c r="AB1164" s="211" t="str">
        <f t="shared" si="134"/>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32"/>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33"/>
        <v>0</v>
      </c>
      <c r="AB1165" s="211" t="str">
        <f t="shared" si="134"/>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32"/>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33"/>
        <v>0</v>
      </c>
      <c r="AB1166" s="211" t="str">
        <f t="shared" si="134"/>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32"/>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33"/>
        <v>0</v>
      </c>
      <c r="AB1167" s="211" t="str">
        <f t="shared" si="134"/>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32"/>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33"/>
        <v>0</v>
      </c>
      <c r="AB1168" s="211" t="str">
        <f t="shared" si="134"/>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32"/>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33"/>
        <v>0</v>
      </c>
      <c r="AB1169" s="211" t="str">
        <f t="shared" si="134"/>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32"/>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33"/>
        <v>0</v>
      </c>
      <c r="AB1170" s="211" t="str">
        <f t="shared" si="134"/>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32"/>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33"/>
        <v>0</v>
      </c>
      <c r="AB1171" s="211" t="str">
        <f t="shared" si="134"/>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32"/>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33"/>
        <v>0</v>
      </c>
      <c r="AB1172" s="211" t="str">
        <f t="shared" si="134"/>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32"/>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33"/>
        <v>0</v>
      </c>
      <c r="AB1173" s="211" t="str">
        <f t="shared" si="134"/>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32"/>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33"/>
        <v>0</v>
      </c>
      <c r="AB1174" s="211" t="str">
        <f t="shared" si="134"/>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32"/>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33"/>
        <v>0</v>
      </c>
      <c r="AB1175" s="211" t="str">
        <f t="shared" si="134"/>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32"/>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33"/>
        <v>0</v>
      </c>
      <c r="AB1176" s="211" t="str">
        <f t="shared" si="134"/>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32"/>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33"/>
        <v>0</v>
      </c>
      <c r="AB1177" s="211" t="str">
        <f t="shared" si="134"/>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32"/>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33"/>
        <v>0</v>
      </c>
      <c r="AB1178" s="211" t="str">
        <f t="shared" si="134"/>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32"/>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33"/>
        <v>0</v>
      </c>
      <c r="AB1179" s="211" t="str">
        <f t="shared" si="134"/>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35">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36">IF(AND(C1180="Smelter not listed",OR(LEN(D1180)=0,LEN(E1180)=0)),1,0)</f>
        <v>0</v>
      </c>
      <c r="AB1180" s="211" t="str">
        <f t="shared" ref="AB1180:AB1210" si="137">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35"/>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36"/>
        <v>0</v>
      </c>
      <c r="AB1181" s="211" t="str">
        <f t="shared" si="137"/>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35"/>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36"/>
        <v>0</v>
      </c>
      <c r="AB1182" s="211" t="str">
        <f t="shared" si="137"/>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35"/>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36"/>
        <v>0</v>
      </c>
      <c r="AB1183" s="211" t="str">
        <f t="shared" si="137"/>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35"/>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36"/>
        <v>0</v>
      </c>
      <c r="AB1184" s="211" t="str">
        <f t="shared" si="137"/>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35"/>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36"/>
        <v>0</v>
      </c>
      <c r="AB1185" s="211" t="str">
        <f t="shared" si="137"/>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35"/>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36"/>
        <v>0</v>
      </c>
      <c r="AB1186" s="211" t="str">
        <f t="shared" si="137"/>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35"/>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36"/>
        <v>0</v>
      </c>
      <c r="AB1187" s="211" t="str">
        <f t="shared" si="137"/>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35"/>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36"/>
        <v>0</v>
      </c>
      <c r="AB1188" s="211" t="str">
        <f t="shared" si="137"/>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35"/>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36"/>
        <v>0</v>
      </c>
      <c r="AB1189" s="211" t="str">
        <f t="shared" si="137"/>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35"/>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36"/>
        <v>0</v>
      </c>
      <c r="AB1190" s="211" t="str">
        <f t="shared" si="137"/>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35"/>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36"/>
        <v>0</v>
      </c>
      <c r="AB1191" s="211" t="str">
        <f t="shared" si="137"/>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35"/>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36"/>
        <v>0</v>
      </c>
      <c r="AB1192" s="211" t="str">
        <f t="shared" si="137"/>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35"/>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36"/>
        <v>0</v>
      </c>
      <c r="AB1193" s="211" t="str">
        <f t="shared" si="137"/>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35"/>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36"/>
        <v>0</v>
      </c>
      <c r="AB1194" s="211" t="str">
        <f t="shared" si="137"/>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35"/>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36"/>
        <v>0</v>
      </c>
      <c r="AB1195" s="211" t="str">
        <f t="shared" si="137"/>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35"/>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36"/>
        <v>0</v>
      </c>
      <c r="AB1196" s="211" t="str">
        <f t="shared" si="137"/>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35"/>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36"/>
        <v>0</v>
      </c>
      <c r="AB1197" s="211" t="str">
        <f t="shared" si="137"/>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35"/>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36"/>
        <v>0</v>
      </c>
      <c r="AB1198" s="211" t="str">
        <f t="shared" si="137"/>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35"/>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36"/>
        <v>0</v>
      </c>
      <c r="AB1199" s="211" t="str">
        <f t="shared" si="137"/>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35"/>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36"/>
        <v>0</v>
      </c>
      <c r="AB1200" s="211" t="str">
        <f t="shared" si="137"/>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35"/>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36"/>
        <v>0</v>
      </c>
      <c r="AB1201" s="211" t="str">
        <f t="shared" si="137"/>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35"/>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36"/>
        <v>0</v>
      </c>
      <c r="AB1202" s="211" t="str">
        <f t="shared" si="137"/>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35"/>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36"/>
        <v>0</v>
      </c>
      <c r="AB1203" s="211" t="str">
        <f t="shared" si="137"/>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35"/>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36"/>
        <v>0</v>
      </c>
      <c r="AB1204" s="211" t="str">
        <f t="shared" si="137"/>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35"/>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36"/>
        <v>0</v>
      </c>
      <c r="AB1205" s="211" t="str">
        <f t="shared" si="137"/>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35"/>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36"/>
        <v>0</v>
      </c>
      <c r="AB1206" s="211" t="str">
        <f t="shared" si="137"/>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35"/>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36"/>
        <v>0</v>
      </c>
      <c r="AB1207" s="211" t="str">
        <f t="shared" si="137"/>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35"/>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36"/>
        <v>0</v>
      </c>
      <c r="AB1208" s="211" t="str">
        <f t="shared" si="137"/>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35"/>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36"/>
        <v>0</v>
      </c>
      <c r="AB1209" s="211" t="str">
        <f t="shared" si="137"/>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35"/>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36"/>
        <v>0</v>
      </c>
      <c r="AB1210" s="211" t="str">
        <f t="shared" si="137"/>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38">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39">IF(AND(C1211="Smelter not listed",OR(LEN(D1211)=0,LEN(E1211)=0)),1,0)</f>
        <v>0</v>
      </c>
      <c r="AB1211" s="211" t="str">
        <f t="shared" ref="AB1211" si="140">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41">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42">IF(AND(C1212="Smelter not listed",OR(LEN(D1212)=0,LEN(E1212)=0)),1,0)</f>
        <v>0</v>
      </c>
      <c r="AB1212" s="211" t="str">
        <f t="shared" ref="AB1212:AB1243" si="143">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41"/>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42"/>
        <v>0</v>
      </c>
      <c r="AB1213" s="211" t="str">
        <f t="shared" si="143"/>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41"/>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42"/>
        <v>0</v>
      </c>
      <c r="AB1214" s="211" t="str">
        <f t="shared" si="143"/>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41"/>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42"/>
        <v>0</v>
      </c>
      <c r="AB1215" s="211" t="str">
        <f t="shared" si="143"/>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41"/>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42"/>
        <v>0</v>
      </c>
      <c r="AB1216" s="211" t="str">
        <f t="shared" si="143"/>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41"/>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42"/>
        <v>0</v>
      </c>
      <c r="AB1217" s="211" t="str">
        <f t="shared" si="143"/>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41"/>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42"/>
        <v>0</v>
      </c>
      <c r="AB1218" s="211" t="str">
        <f t="shared" si="143"/>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41"/>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42"/>
        <v>0</v>
      </c>
      <c r="AB1219" s="211" t="str">
        <f t="shared" si="143"/>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41"/>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42"/>
        <v>0</v>
      </c>
      <c r="AB1220" s="211" t="str">
        <f t="shared" si="143"/>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41"/>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42"/>
        <v>0</v>
      </c>
      <c r="AB1221" s="211" t="str">
        <f t="shared" si="143"/>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41"/>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42"/>
        <v>0</v>
      </c>
      <c r="AB1222" s="211" t="str">
        <f t="shared" si="143"/>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41"/>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42"/>
        <v>0</v>
      </c>
      <c r="AB1223" s="211" t="str">
        <f t="shared" si="143"/>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41"/>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42"/>
        <v>0</v>
      </c>
      <c r="AB1224" s="211" t="str">
        <f t="shared" si="143"/>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41"/>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42"/>
        <v>0</v>
      </c>
      <c r="AB1225" s="211" t="str">
        <f t="shared" si="143"/>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41"/>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42"/>
        <v>0</v>
      </c>
      <c r="AB1226" s="211" t="str">
        <f t="shared" si="143"/>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41"/>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42"/>
        <v>0</v>
      </c>
      <c r="AB1227" s="211" t="str">
        <f t="shared" si="143"/>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41"/>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42"/>
        <v>0</v>
      </c>
      <c r="AB1228" s="211" t="str">
        <f t="shared" si="143"/>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41"/>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42"/>
        <v>0</v>
      </c>
      <c r="AB1229" s="211" t="str">
        <f t="shared" si="143"/>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41"/>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42"/>
        <v>0</v>
      </c>
      <c r="AB1230" s="211" t="str">
        <f t="shared" si="143"/>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41"/>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42"/>
        <v>0</v>
      </c>
      <c r="AB1231" s="211" t="str">
        <f t="shared" si="143"/>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41"/>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42"/>
        <v>0</v>
      </c>
      <c r="AB1232" s="211" t="str">
        <f t="shared" si="143"/>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41"/>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42"/>
        <v>0</v>
      </c>
      <c r="AB1233" s="211" t="str">
        <f t="shared" si="143"/>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41"/>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42"/>
        <v>0</v>
      </c>
      <c r="AB1234" s="211" t="str">
        <f t="shared" si="143"/>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41"/>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42"/>
        <v>0</v>
      </c>
      <c r="AB1235" s="211" t="str">
        <f t="shared" si="143"/>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41"/>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42"/>
        <v>0</v>
      </c>
      <c r="AB1236" s="211" t="str">
        <f t="shared" si="143"/>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41"/>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42"/>
        <v>0</v>
      </c>
      <c r="AB1237" s="211" t="str">
        <f t="shared" si="143"/>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41"/>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42"/>
        <v>0</v>
      </c>
      <c r="AB1238" s="211" t="str">
        <f t="shared" si="143"/>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41"/>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42"/>
        <v>0</v>
      </c>
      <c r="AB1239" s="211" t="str">
        <f t="shared" si="143"/>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41"/>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42"/>
        <v>0</v>
      </c>
      <c r="AB1240" s="211" t="str">
        <f t="shared" si="143"/>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41"/>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42"/>
        <v>0</v>
      </c>
      <c r="AB1241" s="211" t="str">
        <f t="shared" si="143"/>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41"/>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42"/>
        <v>0</v>
      </c>
      <c r="AB1242" s="211" t="str">
        <f t="shared" si="143"/>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41"/>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42"/>
        <v>0</v>
      </c>
      <c r="AB1243" s="211" t="str">
        <f t="shared" si="143"/>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44">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45">IF(AND(C1244="Smelter not listed",OR(LEN(D1244)=0,LEN(E1244)=0)),1,0)</f>
        <v>0</v>
      </c>
      <c r="AB1244" s="211" t="str">
        <f t="shared" ref="AB1244:AB1274" si="146">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44"/>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45"/>
        <v>0</v>
      </c>
      <c r="AB1245" s="211" t="str">
        <f t="shared" si="146"/>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44"/>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45"/>
        <v>0</v>
      </c>
      <c r="AB1246" s="211" t="str">
        <f t="shared" si="146"/>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44"/>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45"/>
        <v>0</v>
      </c>
      <c r="AB1247" s="211" t="str">
        <f t="shared" si="146"/>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44"/>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45"/>
        <v>0</v>
      </c>
      <c r="AB1248" s="211" t="str">
        <f t="shared" si="146"/>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44"/>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45"/>
        <v>0</v>
      </c>
      <c r="AB1249" s="211" t="str">
        <f t="shared" si="146"/>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44"/>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45"/>
        <v>0</v>
      </c>
      <c r="AB1250" s="211" t="str">
        <f t="shared" si="146"/>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44"/>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45"/>
        <v>0</v>
      </c>
      <c r="AB1251" s="211" t="str">
        <f t="shared" si="146"/>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44"/>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45"/>
        <v>0</v>
      </c>
      <c r="AB1252" s="211" t="str">
        <f t="shared" si="146"/>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44"/>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45"/>
        <v>0</v>
      </c>
      <c r="AB1253" s="211" t="str">
        <f t="shared" si="146"/>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44"/>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45"/>
        <v>0</v>
      </c>
      <c r="AB1254" s="211" t="str">
        <f t="shared" si="146"/>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44"/>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45"/>
        <v>0</v>
      </c>
      <c r="AB1255" s="211" t="str">
        <f t="shared" si="146"/>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44"/>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45"/>
        <v>0</v>
      </c>
      <c r="AB1256" s="211" t="str">
        <f t="shared" si="146"/>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44"/>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45"/>
        <v>0</v>
      </c>
      <c r="AB1257" s="211" t="str">
        <f t="shared" si="146"/>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44"/>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45"/>
        <v>0</v>
      </c>
      <c r="AB1258" s="211" t="str">
        <f t="shared" si="146"/>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44"/>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45"/>
        <v>0</v>
      </c>
      <c r="AB1259" s="211" t="str">
        <f t="shared" si="146"/>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44"/>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45"/>
        <v>0</v>
      </c>
      <c r="AB1260" s="211" t="str">
        <f t="shared" si="146"/>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44"/>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45"/>
        <v>0</v>
      </c>
      <c r="AB1261" s="211" t="str">
        <f t="shared" si="146"/>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44"/>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45"/>
        <v>0</v>
      </c>
      <c r="AB1262" s="211" t="str">
        <f t="shared" si="146"/>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44"/>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45"/>
        <v>0</v>
      </c>
      <c r="AB1263" s="211" t="str">
        <f t="shared" si="146"/>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44"/>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45"/>
        <v>0</v>
      </c>
      <c r="AB1264" s="211" t="str">
        <f t="shared" si="146"/>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44"/>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45"/>
        <v>0</v>
      </c>
      <c r="AB1265" s="211" t="str">
        <f t="shared" si="146"/>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44"/>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45"/>
        <v>0</v>
      </c>
      <c r="AB1266" s="211" t="str">
        <f t="shared" si="146"/>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44"/>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45"/>
        <v>0</v>
      </c>
      <c r="AB1267" s="211" t="str">
        <f t="shared" si="146"/>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44"/>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45"/>
        <v>0</v>
      </c>
      <c r="AB1268" s="211" t="str">
        <f t="shared" si="146"/>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44"/>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45"/>
        <v>0</v>
      </c>
      <c r="AB1269" s="211" t="str">
        <f t="shared" si="146"/>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44"/>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45"/>
        <v>0</v>
      </c>
      <c r="AB1270" s="211" t="str">
        <f t="shared" si="146"/>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44"/>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45"/>
        <v>0</v>
      </c>
      <c r="AB1271" s="211" t="str">
        <f t="shared" si="146"/>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44"/>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45"/>
        <v>0</v>
      </c>
      <c r="AB1272" s="211" t="str">
        <f t="shared" si="146"/>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44"/>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45"/>
        <v>0</v>
      </c>
      <c r="AB1273" s="211" t="str">
        <f t="shared" si="146"/>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44"/>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45"/>
        <v>0</v>
      </c>
      <c r="AB1274" s="211" t="str">
        <f t="shared" si="146"/>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47">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48">IF(AND(C1275="Smelter not listed",OR(LEN(D1275)=0,LEN(E1275)=0)),1,0)</f>
        <v>0</v>
      </c>
      <c r="AB1275" s="211" t="str">
        <f t="shared" ref="AB1275" si="149">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50">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51">IF(AND(C1276="Smelter not listed",OR(LEN(D1276)=0,LEN(E1276)=0)),1,0)</f>
        <v>0</v>
      </c>
      <c r="AB1276" s="211" t="str">
        <f t="shared" ref="AB1276:AB1307" si="152">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50"/>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51"/>
        <v>0</v>
      </c>
      <c r="AB1277" s="211" t="str">
        <f t="shared" si="152"/>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50"/>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51"/>
        <v>0</v>
      </c>
      <c r="AB1278" s="211" t="str">
        <f t="shared" si="152"/>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50"/>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51"/>
        <v>0</v>
      </c>
      <c r="AB1279" s="211" t="str">
        <f t="shared" si="152"/>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50"/>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51"/>
        <v>0</v>
      </c>
      <c r="AB1280" s="211" t="str">
        <f t="shared" si="152"/>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50"/>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51"/>
        <v>0</v>
      </c>
      <c r="AB1281" s="211" t="str">
        <f t="shared" si="152"/>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50"/>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51"/>
        <v>0</v>
      </c>
      <c r="AB1282" s="211" t="str">
        <f t="shared" si="152"/>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50"/>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51"/>
        <v>0</v>
      </c>
      <c r="AB1283" s="211" t="str">
        <f t="shared" si="152"/>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50"/>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51"/>
        <v>0</v>
      </c>
      <c r="AB1284" s="211" t="str">
        <f t="shared" si="152"/>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50"/>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51"/>
        <v>0</v>
      </c>
      <c r="AB1285" s="211" t="str">
        <f t="shared" si="152"/>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50"/>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51"/>
        <v>0</v>
      </c>
      <c r="AB1286" s="211" t="str">
        <f t="shared" si="152"/>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50"/>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51"/>
        <v>0</v>
      </c>
      <c r="AB1287" s="211" t="str">
        <f t="shared" si="152"/>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50"/>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51"/>
        <v>0</v>
      </c>
      <c r="AB1288" s="211" t="str">
        <f t="shared" si="152"/>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50"/>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51"/>
        <v>0</v>
      </c>
      <c r="AB1289" s="211" t="str">
        <f t="shared" si="152"/>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50"/>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51"/>
        <v>0</v>
      </c>
      <c r="AB1290" s="211" t="str">
        <f t="shared" si="152"/>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50"/>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51"/>
        <v>0</v>
      </c>
      <c r="AB1291" s="211" t="str">
        <f t="shared" si="152"/>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50"/>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51"/>
        <v>0</v>
      </c>
      <c r="AB1292" s="211" t="str">
        <f t="shared" si="152"/>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50"/>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51"/>
        <v>0</v>
      </c>
      <c r="AB1293" s="211" t="str">
        <f t="shared" si="152"/>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50"/>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51"/>
        <v>0</v>
      </c>
      <c r="AB1294" s="211" t="str">
        <f t="shared" si="152"/>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50"/>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51"/>
        <v>0</v>
      </c>
      <c r="AB1295" s="211" t="str">
        <f t="shared" si="152"/>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50"/>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51"/>
        <v>0</v>
      </c>
      <c r="AB1296" s="211" t="str">
        <f t="shared" si="152"/>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50"/>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51"/>
        <v>0</v>
      </c>
      <c r="AB1297" s="211" t="str">
        <f t="shared" si="152"/>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50"/>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51"/>
        <v>0</v>
      </c>
      <c r="AB1298" s="211" t="str">
        <f t="shared" si="152"/>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50"/>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51"/>
        <v>0</v>
      </c>
      <c r="AB1299" s="211" t="str">
        <f t="shared" si="152"/>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50"/>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51"/>
        <v>0</v>
      </c>
      <c r="AB1300" s="211" t="str">
        <f t="shared" si="152"/>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50"/>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51"/>
        <v>0</v>
      </c>
      <c r="AB1301" s="211" t="str">
        <f t="shared" si="152"/>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50"/>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51"/>
        <v>0</v>
      </c>
      <c r="AB1302" s="211" t="str">
        <f t="shared" si="152"/>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50"/>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51"/>
        <v>0</v>
      </c>
      <c r="AB1303" s="211" t="str">
        <f t="shared" si="152"/>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50"/>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51"/>
        <v>0</v>
      </c>
      <c r="AB1304" s="211" t="str">
        <f t="shared" si="152"/>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50"/>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51"/>
        <v>0</v>
      </c>
      <c r="AB1305" s="211" t="str">
        <f t="shared" si="152"/>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50"/>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51"/>
        <v>0</v>
      </c>
      <c r="AB1306" s="211" t="str">
        <f t="shared" si="152"/>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50"/>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51"/>
        <v>0</v>
      </c>
      <c r="AB1307" s="211" t="str">
        <f t="shared" si="152"/>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53">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54">IF(AND(C1308="Smelter not listed",OR(LEN(D1308)=0,LEN(E1308)=0)),1,0)</f>
        <v>0</v>
      </c>
      <c r="AB1308" s="211" t="str">
        <f t="shared" ref="AB1308:AB1338" si="155">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53"/>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54"/>
        <v>0</v>
      </c>
      <c r="AB1309" s="211" t="str">
        <f t="shared" si="155"/>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53"/>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54"/>
        <v>0</v>
      </c>
      <c r="AB1310" s="211" t="str">
        <f t="shared" si="155"/>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53"/>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54"/>
        <v>0</v>
      </c>
      <c r="AB1311" s="211" t="str">
        <f t="shared" si="155"/>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53"/>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54"/>
        <v>0</v>
      </c>
      <c r="AB1312" s="211" t="str">
        <f t="shared" si="155"/>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53"/>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54"/>
        <v>0</v>
      </c>
      <c r="AB1313" s="211" t="str">
        <f t="shared" si="155"/>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53"/>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54"/>
        <v>0</v>
      </c>
      <c r="AB1314" s="211" t="str">
        <f t="shared" si="155"/>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53"/>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54"/>
        <v>0</v>
      </c>
      <c r="AB1315" s="211" t="str">
        <f t="shared" si="155"/>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53"/>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54"/>
        <v>0</v>
      </c>
      <c r="AB1316" s="211" t="str">
        <f t="shared" si="155"/>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53"/>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54"/>
        <v>0</v>
      </c>
      <c r="AB1317" s="211" t="str">
        <f t="shared" si="155"/>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53"/>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54"/>
        <v>0</v>
      </c>
      <c r="AB1318" s="211" t="str">
        <f t="shared" si="155"/>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53"/>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54"/>
        <v>0</v>
      </c>
      <c r="AB1319" s="211" t="str">
        <f t="shared" si="155"/>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53"/>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54"/>
        <v>0</v>
      </c>
      <c r="AB1320" s="211" t="str">
        <f t="shared" si="155"/>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53"/>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54"/>
        <v>0</v>
      </c>
      <c r="AB1321" s="211" t="str">
        <f t="shared" si="155"/>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53"/>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54"/>
        <v>0</v>
      </c>
      <c r="AB1322" s="211" t="str">
        <f t="shared" si="155"/>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53"/>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54"/>
        <v>0</v>
      </c>
      <c r="AB1323" s="211" t="str">
        <f t="shared" si="155"/>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53"/>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54"/>
        <v>0</v>
      </c>
      <c r="AB1324" s="211" t="str">
        <f t="shared" si="155"/>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53"/>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54"/>
        <v>0</v>
      </c>
      <c r="AB1325" s="211" t="str">
        <f t="shared" si="155"/>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53"/>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54"/>
        <v>0</v>
      </c>
      <c r="AB1326" s="211" t="str">
        <f t="shared" si="155"/>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53"/>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54"/>
        <v>0</v>
      </c>
      <c r="AB1327" s="211" t="str">
        <f t="shared" si="155"/>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53"/>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54"/>
        <v>0</v>
      </c>
      <c r="AB1328" s="211" t="str">
        <f t="shared" si="155"/>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53"/>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54"/>
        <v>0</v>
      </c>
      <c r="AB1329" s="211" t="str">
        <f t="shared" si="155"/>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53"/>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54"/>
        <v>0</v>
      </c>
      <c r="AB1330" s="211" t="str">
        <f t="shared" si="155"/>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53"/>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54"/>
        <v>0</v>
      </c>
      <c r="AB1331" s="211" t="str">
        <f t="shared" si="155"/>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53"/>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54"/>
        <v>0</v>
      </c>
      <c r="AB1332" s="211" t="str">
        <f t="shared" si="155"/>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53"/>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54"/>
        <v>0</v>
      </c>
      <c r="AB1333" s="211" t="str">
        <f t="shared" si="155"/>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53"/>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54"/>
        <v>0</v>
      </c>
      <c r="AB1334" s="211" t="str">
        <f t="shared" si="155"/>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53"/>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54"/>
        <v>0</v>
      </c>
      <c r="AB1335" s="211" t="str">
        <f t="shared" si="155"/>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53"/>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54"/>
        <v>0</v>
      </c>
      <c r="AB1336" s="211" t="str">
        <f t="shared" si="155"/>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53"/>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54"/>
        <v>0</v>
      </c>
      <c r="AB1337" s="211" t="str">
        <f t="shared" si="155"/>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53"/>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54"/>
        <v>0</v>
      </c>
      <c r="AB1338" s="211" t="str">
        <f t="shared" si="155"/>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56">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57">IF(AND(C1339="Smelter not listed",OR(LEN(D1339)=0,LEN(E1339)=0)),1,0)</f>
        <v>0</v>
      </c>
      <c r="AB1339" s="211" t="str">
        <f t="shared" ref="AB1339" si="158">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59">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60">IF(AND(C1340="Smelter not listed",OR(LEN(D1340)=0,LEN(E1340)=0)),1,0)</f>
        <v>0</v>
      </c>
      <c r="AB1340" s="211" t="str">
        <f t="shared" ref="AB1340:AB1371" si="161">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59"/>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60"/>
        <v>0</v>
      </c>
      <c r="AB1341" s="211" t="str">
        <f t="shared" si="161"/>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59"/>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60"/>
        <v>0</v>
      </c>
      <c r="AB1342" s="211" t="str">
        <f t="shared" si="161"/>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59"/>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60"/>
        <v>0</v>
      </c>
      <c r="AB1343" s="211" t="str">
        <f t="shared" si="161"/>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59"/>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60"/>
        <v>0</v>
      </c>
      <c r="AB1344" s="211" t="str">
        <f t="shared" si="161"/>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59"/>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60"/>
        <v>0</v>
      </c>
      <c r="AB1345" s="211" t="str">
        <f t="shared" si="161"/>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59"/>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60"/>
        <v>0</v>
      </c>
      <c r="AB1346" s="211" t="str">
        <f t="shared" si="161"/>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59"/>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60"/>
        <v>0</v>
      </c>
      <c r="AB1347" s="211" t="str">
        <f t="shared" si="161"/>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59"/>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60"/>
        <v>0</v>
      </c>
      <c r="AB1348" s="211" t="str">
        <f t="shared" si="161"/>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59"/>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60"/>
        <v>0</v>
      </c>
      <c r="AB1349" s="211" t="str">
        <f t="shared" si="161"/>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59"/>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60"/>
        <v>0</v>
      </c>
      <c r="AB1350" s="211" t="str">
        <f t="shared" si="161"/>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59"/>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60"/>
        <v>0</v>
      </c>
      <c r="AB1351" s="211" t="str">
        <f t="shared" si="161"/>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59"/>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60"/>
        <v>0</v>
      </c>
      <c r="AB1352" s="211" t="str">
        <f t="shared" si="161"/>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59"/>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60"/>
        <v>0</v>
      </c>
      <c r="AB1353" s="211" t="str">
        <f t="shared" si="161"/>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59"/>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60"/>
        <v>0</v>
      </c>
      <c r="AB1354" s="211" t="str">
        <f t="shared" si="161"/>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59"/>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60"/>
        <v>0</v>
      </c>
      <c r="AB1355" s="211" t="str">
        <f t="shared" si="161"/>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59"/>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60"/>
        <v>0</v>
      </c>
      <c r="AB1356" s="211" t="str">
        <f t="shared" si="161"/>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59"/>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60"/>
        <v>0</v>
      </c>
      <c r="AB1357" s="211" t="str">
        <f t="shared" si="161"/>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59"/>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60"/>
        <v>0</v>
      </c>
      <c r="AB1358" s="211" t="str">
        <f t="shared" si="161"/>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59"/>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60"/>
        <v>0</v>
      </c>
      <c r="AB1359" s="211" t="str">
        <f t="shared" si="161"/>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59"/>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60"/>
        <v>0</v>
      </c>
      <c r="AB1360" s="211" t="str">
        <f t="shared" si="161"/>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59"/>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60"/>
        <v>0</v>
      </c>
      <c r="AB1361" s="211" t="str">
        <f t="shared" si="161"/>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59"/>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60"/>
        <v>0</v>
      </c>
      <c r="AB1362" s="211" t="str">
        <f t="shared" si="161"/>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59"/>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60"/>
        <v>0</v>
      </c>
      <c r="AB1363" s="211" t="str">
        <f t="shared" si="161"/>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59"/>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60"/>
        <v>0</v>
      </c>
      <c r="AB1364" s="211" t="str">
        <f t="shared" si="161"/>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59"/>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60"/>
        <v>0</v>
      </c>
      <c r="AB1365" s="211" t="str">
        <f t="shared" si="161"/>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59"/>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60"/>
        <v>0</v>
      </c>
      <c r="AB1366" s="211" t="str">
        <f t="shared" si="161"/>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59"/>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60"/>
        <v>0</v>
      </c>
      <c r="AB1367" s="211" t="str">
        <f t="shared" si="161"/>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59"/>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60"/>
        <v>0</v>
      </c>
      <c r="AB1368" s="211" t="str">
        <f t="shared" si="161"/>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59"/>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60"/>
        <v>0</v>
      </c>
      <c r="AB1369" s="211" t="str">
        <f t="shared" si="161"/>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59"/>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60"/>
        <v>0</v>
      </c>
      <c r="AB1370" s="211" t="str">
        <f t="shared" si="161"/>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59"/>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60"/>
        <v>0</v>
      </c>
      <c r="AB1371" s="211" t="str">
        <f t="shared" si="161"/>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62">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63">IF(AND(C1372="Smelter not listed",OR(LEN(D1372)=0,LEN(E1372)=0)),1,0)</f>
        <v>0</v>
      </c>
      <c r="AB1372" s="211" t="str">
        <f t="shared" ref="AB1372:AB1402" si="164">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62"/>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63"/>
        <v>0</v>
      </c>
      <c r="AB1373" s="211" t="str">
        <f t="shared" si="164"/>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62"/>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63"/>
        <v>0</v>
      </c>
      <c r="AB1374" s="211" t="str">
        <f t="shared" si="164"/>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62"/>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63"/>
        <v>0</v>
      </c>
      <c r="AB1375" s="211" t="str">
        <f t="shared" si="164"/>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62"/>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63"/>
        <v>0</v>
      </c>
      <c r="AB1376" s="211" t="str">
        <f t="shared" si="164"/>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62"/>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63"/>
        <v>0</v>
      </c>
      <c r="AB1377" s="211" t="str">
        <f t="shared" si="164"/>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62"/>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63"/>
        <v>0</v>
      </c>
      <c r="AB1378" s="211" t="str">
        <f t="shared" si="164"/>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62"/>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63"/>
        <v>0</v>
      </c>
      <c r="AB1379" s="211" t="str">
        <f t="shared" si="164"/>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62"/>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63"/>
        <v>0</v>
      </c>
      <c r="AB1380" s="211" t="str">
        <f t="shared" si="164"/>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62"/>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63"/>
        <v>0</v>
      </c>
      <c r="AB1381" s="211" t="str">
        <f t="shared" si="164"/>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62"/>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63"/>
        <v>0</v>
      </c>
      <c r="AB1382" s="211" t="str">
        <f t="shared" si="164"/>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62"/>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63"/>
        <v>0</v>
      </c>
      <c r="AB1383" s="211" t="str">
        <f t="shared" si="164"/>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62"/>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63"/>
        <v>0</v>
      </c>
      <c r="AB1384" s="211" t="str">
        <f t="shared" si="164"/>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62"/>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63"/>
        <v>0</v>
      </c>
      <c r="AB1385" s="211" t="str">
        <f t="shared" si="164"/>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62"/>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63"/>
        <v>0</v>
      </c>
      <c r="AB1386" s="211" t="str">
        <f t="shared" si="164"/>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62"/>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63"/>
        <v>0</v>
      </c>
      <c r="AB1387" s="211" t="str">
        <f t="shared" si="164"/>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62"/>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63"/>
        <v>0</v>
      </c>
      <c r="AB1388" s="211" t="str">
        <f t="shared" si="164"/>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62"/>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63"/>
        <v>0</v>
      </c>
      <c r="AB1389" s="211" t="str">
        <f t="shared" si="164"/>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62"/>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63"/>
        <v>0</v>
      </c>
      <c r="AB1390" s="211" t="str">
        <f t="shared" si="164"/>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62"/>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63"/>
        <v>0</v>
      </c>
      <c r="AB1391" s="211" t="str">
        <f t="shared" si="164"/>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62"/>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63"/>
        <v>0</v>
      </c>
      <c r="AB1392" s="211" t="str">
        <f t="shared" si="164"/>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62"/>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63"/>
        <v>0</v>
      </c>
      <c r="AB1393" s="211" t="str">
        <f t="shared" si="164"/>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62"/>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63"/>
        <v>0</v>
      </c>
      <c r="AB1394" s="211" t="str">
        <f t="shared" si="164"/>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62"/>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63"/>
        <v>0</v>
      </c>
      <c r="AB1395" s="211" t="str">
        <f t="shared" si="164"/>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62"/>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63"/>
        <v>0</v>
      </c>
      <c r="AB1396" s="211" t="str">
        <f t="shared" si="164"/>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62"/>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63"/>
        <v>0</v>
      </c>
      <c r="AB1397" s="211" t="str">
        <f t="shared" si="164"/>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62"/>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63"/>
        <v>0</v>
      </c>
      <c r="AB1398" s="211" t="str">
        <f t="shared" si="164"/>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62"/>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63"/>
        <v>0</v>
      </c>
      <c r="AB1399" s="211" t="str">
        <f t="shared" si="164"/>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62"/>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63"/>
        <v>0</v>
      </c>
      <c r="AB1400" s="211" t="str">
        <f t="shared" si="164"/>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62"/>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63"/>
        <v>0</v>
      </c>
      <c r="AB1401" s="211" t="str">
        <f t="shared" si="164"/>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62"/>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63"/>
        <v>0</v>
      </c>
      <c r="AB1402" s="211" t="str">
        <f t="shared" si="164"/>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65">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66">IF(AND(C1403="Smelter not listed",OR(LEN(D1403)=0,LEN(E1403)=0)),1,0)</f>
        <v>0</v>
      </c>
      <c r="AB1403" s="211" t="str">
        <f t="shared" ref="AB1403" si="167">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168">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169">IF(AND(C1404="Smelter not listed",OR(LEN(D1404)=0,LEN(E1404)=0)),1,0)</f>
        <v>0</v>
      </c>
      <c r="AB1404" s="211" t="str">
        <f t="shared" ref="AB1404:AB1435" si="170">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168"/>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169"/>
        <v>0</v>
      </c>
      <c r="AB1405" s="211" t="str">
        <f t="shared" si="170"/>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168"/>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169"/>
        <v>0</v>
      </c>
      <c r="AB1406" s="211" t="str">
        <f t="shared" si="170"/>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168"/>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169"/>
        <v>0</v>
      </c>
      <c r="AB1407" s="211" t="str">
        <f t="shared" si="170"/>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168"/>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169"/>
        <v>0</v>
      </c>
      <c r="AB1408" s="211" t="str">
        <f t="shared" si="170"/>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168"/>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169"/>
        <v>0</v>
      </c>
      <c r="AB1409" s="211" t="str">
        <f t="shared" si="170"/>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168"/>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169"/>
        <v>0</v>
      </c>
      <c r="AB1410" s="211" t="str">
        <f t="shared" si="170"/>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168"/>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169"/>
        <v>0</v>
      </c>
      <c r="AB1411" s="211" t="str">
        <f t="shared" si="170"/>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168"/>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169"/>
        <v>0</v>
      </c>
      <c r="AB1412" s="211" t="str">
        <f t="shared" si="170"/>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168"/>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169"/>
        <v>0</v>
      </c>
      <c r="AB1413" s="211" t="str">
        <f t="shared" si="170"/>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168"/>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169"/>
        <v>0</v>
      </c>
      <c r="AB1414" s="211" t="str">
        <f t="shared" si="170"/>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168"/>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169"/>
        <v>0</v>
      </c>
      <c r="AB1415" s="211" t="str">
        <f t="shared" si="170"/>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168"/>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169"/>
        <v>0</v>
      </c>
      <c r="AB1416" s="211" t="str">
        <f t="shared" si="170"/>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168"/>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169"/>
        <v>0</v>
      </c>
      <c r="AB1417" s="211" t="str">
        <f t="shared" si="170"/>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168"/>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169"/>
        <v>0</v>
      </c>
      <c r="AB1418" s="211" t="str">
        <f t="shared" si="170"/>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168"/>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169"/>
        <v>0</v>
      </c>
      <c r="AB1419" s="211" t="str">
        <f t="shared" si="170"/>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168"/>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169"/>
        <v>0</v>
      </c>
      <c r="AB1420" s="211" t="str">
        <f t="shared" si="170"/>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168"/>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169"/>
        <v>0</v>
      </c>
      <c r="AB1421" s="211" t="str">
        <f t="shared" si="170"/>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168"/>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169"/>
        <v>0</v>
      </c>
      <c r="AB1422" s="211" t="str">
        <f t="shared" si="170"/>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168"/>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169"/>
        <v>0</v>
      </c>
      <c r="AB1423" s="211" t="str">
        <f t="shared" si="170"/>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168"/>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169"/>
        <v>0</v>
      </c>
      <c r="AB1424" s="211" t="str">
        <f t="shared" si="170"/>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168"/>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169"/>
        <v>0</v>
      </c>
      <c r="AB1425" s="211" t="str">
        <f t="shared" si="170"/>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168"/>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169"/>
        <v>0</v>
      </c>
      <c r="AB1426" s="211" t="str">
        <f t="shared" si="170"/>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168"/>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169"/>
        <v>0</v>
      </c>
      <c r="AB1427" s="211" t="str">
        <f t="shared" si="170"/>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168"/>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169"/>
        <v>0</v>
      </c>
      <c r="AB1428" s="211" t="str">
        <f t="shared" si="170"/>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168"/>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169"/>
        <v>0</v>
      </c>
      <c r="AB1429" s="211" t="str">
        <f t="shared" si="170"/>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168"/>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169"/>
        <v>0</v>
      </c>
      <c r="AB1430" s="211" t="str">
        <f t="shared" si="170"/>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168"/>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169"/>
        <v>0</v>
      </c>
      <c r="AB1431" s="211" t="str">
        <f t="shared" si="170"/>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168"/>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169"/>
        <v>0</v>
      </c>
      <c r="AB1432" s="211" t="str">
        <f t="shared" si="170"/>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168"/>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169"/>
        <v>0</v>
      </c>
      <c r="AB1433" s="211" t="str">
        <f t="shared" si="170"/>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168"/>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169"/>
        <v>0</v>
      </c>
      <c r="AB1434" s="211" t="str">
        <f t="shared" si="170"/>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168"/>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169"/>
        <v>0</v>
      </c>
      <c r="AB1435" s="211" t="str">
        <f t="shared" si="170"/>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171">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172">IF(AND(C1436="Smelter not listed",OR(LEN(D1436)=0,LEN(E1436)=0)),1,0)</f>
        <v>0</v>
      </c>
      <c r="AB1436" s="211" t="str">
        <f t="shared" ref="AB1436:AB1466" si="173">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171"/>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172"/>
        <v>0</v>
      </c>
      <c r="AB1437" s="211" t="str">
        <f t="shared" si="173"/>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171"/>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172"/>
        <v>0</v>
      </c>
      <c r="AB1438" s="211" t="str">
        <f t="shared" si="173"/>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171"/>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172"/>
        <v>0</v>
      </c>
      <c r="AB1439" s="211" t="str">
        <f t="shared" si="173"/>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171"/>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172"/>
        <v>0</v>
      </c>
      <c r="AB1440" s="211" t="str">
        <f t="shared" si="173"/>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171"/>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172"/>
        <v>0</v>
      </c>
      <c r="AB1441" s="211" t="str">
        <f t="shared" si="173"/>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171"/>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172"/>
        <v>0</v>
      </c>
      <c r="AB1442" s="211" t="str">
        <f t="shared" si="173"/>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171"/>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172"/>
        <v>0</v>
      </c>
      <c r="AB1443" s="211" t="str">
        <f t="shared" si="173"/>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171"/>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172"/>
        <v>0</v>
      </c>
      <c r="AB1444" s="211" t="str">
        <f t="shared" si="173"/>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171"/>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172"/>
        <v>0</v>
      </c>
      <c r="AB1445" s="211" t="str">
        <f t="shared" si="173"/>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171"/>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172"/>
        <v>0</v>
      </c>
      <c r="AB1446" s="211" t="str">
        <f t="shared" si="173"/>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171"/>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172"/>
        <v>0</v>
      </c>
      <c r="AB1447" s="211" t="str">
        <f t="shared" si="173"/>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171"/>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172"/>
        <v>0</v>
      </c>
      <c r="AB1448" s="211" t="str">
        <f t="shared" si="173"/>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171"/>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172"/>
        <v>0</v>
      </c>
      <c r="AB1449" s="211" t="str">
        <f t="shared" si="173"/>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171"/>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172"/>
        <v>0</v>
      </c>
      <c r="AB1450" s="211" t="str">
        <f t="shared" si="173"/>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171"/>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172"/>
        <v>0</v>
      </c>
      <c r="AB1451" s="211" t="str">
        <f t="shared" si="173"/>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171"/>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172"/>
        <v>0</v>
      </c>
      <c r="AB1452" s="211" t="str">
        <f t="shared" si="173"/>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171"/>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172"/>
        <v>0</v>
      </c>
      <c r="AB1453" s="211" t="str">
        <f t="shared" si="173"/>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171"/>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172"/>
        <v>0</v>
      </c>
      <c r="AB1454" s="211" t="str">
        <f t="shared" si="173"/>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171"/>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172"/>
        <v>0</v>
      </c>
      <c r="AB1455" s="211" t="str">
        <f t="shared" si="173"/>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171"/>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172"/>
        <v>0</v>
      </c>
      <c r="AB1456" s="211" t="str">
        <f t="shared" si="173"/>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171"/>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172"/>
        <v>0</v>
      </c>
      <c r="AB1457" s="211" t="str">
        <f t="shared" si="173"/>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171"/>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172"/>
        <v>0</v>
      </c>
      <c r="AB1458" s="211" t="str">
        <f t="shared" si="173"/>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171"/>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172"/>
        <v>0</v>
      </c>
      <c r="AB1459" s="211" t="str">
        <f t="shared" si="173"/>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171"/>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172"/>
        <v>0</v>
      </c>
      <c r="AB1460" s="211" t="str">
        <f t="shared" si="173"/>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171"/>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172"/>
        <v>0</v>
      </c>
      <c r="AB1461" s="211" t="str">
        <f t="shared" si="173"/>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171"/>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172"/>
        <v>0</v>
      </c>
      <c r="AB1462" s="211" t="str">
        <f t="shared" si="173"/>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171"/>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172"/>
        <v>0</v>
      </c>
      <c r="AB1463" s="211" t="str">
        <f t="shared" si="173"/>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171"/>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172"/>
        <v>0</v>
      </c>
      <c r="AB1464" s="211" t="str">
        <f t="shared" si="173"/>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171"/>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172"/>
        <v>0</v>
      </c>
      <c r="AB1465" s="211" t="str">
        <f t="shared" si="173"/>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171"/>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172"/>
        <v>0</v>
      </c>
      <c r="AB1466" s="211" t="str">
        <f t="shared" si="173"/>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174">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175">IF(AND(C1467="Smelter not listed",OR(LEN(D1467)=0,LEN(E1467)=0)),1,0)</f>
        <v>0</v>
      </c>
      <c r="AB1467" s="211" t="str">
        <f t="shared" ref="AB1467" si="176">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177">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178">IF(AND(C1468="Smelter not listed",OR(LEN(D1468)=0,LEN(E1468)=0)),1,0)</f>
        <v>0</v>
      </c>
      <c r="AB1468" s="211" t="str">
        <f t="shared" ref="AB1468:AB1499" si="179">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177"/>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178"/>
        <v>0</v>
      </c>
      <c r="AB1469" s="211" t="str">
        <f t="shared" si="179"/>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177"/>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178"/>
        <v>0</v>
      </c>
      <c r="AB1470" s="211" t="str">
        <f t="shared" si="179"/>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177"/>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178"/>
        <v>0</v>
      </c>
      <c r="AB1471" s="211" t="str">
        <f t="shared" si="179"/>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177"/>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178"/>
        <v>0</v>
      </c>
      <c r="AB1472" s="211" t="str">
        <f t="shared" si="179"/>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177"/>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178"/>
        <v>0</v>
      </c>
      <c r="AB1473" s="211" t="str">
        <f t="shared" si="179"/>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177"/>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178"/>
        <v>0</v>
      </c>
      <c r="AB1474" s="211" t="str">
        <f t="shared" si="179"/>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177"/>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178"/>
        <v>0</v>
      </c>
      <c r="AB1475" s="211" t="str">
        <f t="shared" si="179"/>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177"/>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178"/>
        <v>0</v>
      </c>
      <c r="AB1476" s="211" t="str">
        <f t="shared" si="179"/>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177"/>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178"/>
        <v>0</v>
      </c>
      <c r="AB1477" s="211" t="str">
        <f t="shared" si="179"/>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177"/>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178"/>
        <v>0</v>
      </c>
      <c r="AB1478" s="211" t="str">
        <f t="shared" si="179"/>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177"/>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178"/>
        <v>0</v>
      </c>
      <c r="AB1479" s="211" t="str">
        <f t="shared" si="179"/>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177"/>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178"/>
        <v>0</v>
      </c>
      <c r="AB1480" s="211" t="str">
        <f t="shared" si="179"/>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177"/>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178"/>
        <v>0</v>
      </c>
      <c r="AB1481" s="211" t="str">
        <f t="shared" si="179"/>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177"/>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178"/>
        <v>0</v>
      </c>
      <c r="AB1482" s="211" t="str">
        <f t="shared" si="179"/>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177"/>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178"/>
        <v>0</v>
      </c>
      <c r="AB1483" s="211" t="str">
        <f t="shared" si="179"/>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177"/>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178"/>
        <v>0</v>
      </c>
      <c r="AB1484" s="211" t="str">
        <f t="shared" si="179"/>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177"/>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178"/>
        <v>0</v>
      </c>
      <c r="AB1485" s="211" t="str">
        <f t="shared" si="179"/>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177"/>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178"/>
        <v>0</v>
      </c>
      <c r="AB1486" s="211" t="str">
        <f t="shared" si="179"/>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177"/>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178"/>
        <v>0</v>
      </c>
      <c r="AB1487" s="211" t="str">
        <f t="shared" si="179"/>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177"/>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178"/>
        <v>0</v>
      </c>
      <c r="AB1488" s="211" t="str">
        <f t="shared" si="179"/>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177"/>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178"/>
        <v>0</v>
      </c>
      <c r="AB1489" s="211" t="str">
        <f t="shared" si="179"/>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177"/>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178"/>
        <v>0</v>
      </c>
      <c r="AB1490" s="211" t="str">
        <f t="shared" si="179"/>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177"/>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178"/>
        <v>0</v>
      </c>
      <c r="AB1491" s="211" t="str">
        <f t="shared" si="179"/>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177"/>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178"/>
        <v>0</v>
      </c>
      <c r="AB1492" s="211" t="str">
        <f t="shared" si="179"/>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177"/>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178"/>
        <v>0</v>
      </c>
      <c r="AB1493" s="211" t="str">
        <f t="shared" si="179"/>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177"/>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178"/>
        <v>0</v>
      </c>
      <c r="AB1494" s="211" t="str">
        <f t="shared" si="179"/>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177"/>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178"/>
        <v>0</v>
      </c>
      <c r="AB1495" s="211" t="str">
        <f t="shared" si="179"/>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177"/>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178"/>
        <v>0</v>
      </c>
      <c r="AB1496" s="211" t="str">
        <f t="shared" si="179"/>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177"/>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178"/>
        <v>0</v>
      </c>
      <c r="AB1497" s="211" t="str">
        <f t="shared" si="179"/>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177"/>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178"/>
        <v>0</v>
      </c>
      <c r="AB1498" s="211" t="str">
        <f t="shared" si="179"/>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177"/>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178"/>
        <v>0</v>
      </c>
      <c r="AB1499" s="211" t="str">
        <f t="shared" si="179"/>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180">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181">IF(AND(C1500="Smelter not listed",OR(LEN(D1500)=0,LEN(E1500)=0)),1,0)</f>
        <v>0</v>
      </c>
      <c r="AB1500" s="211" t="str">
        <f t="shared" ref="AB1500:AB1530" si="182">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180"/>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181"/>
        <v>0</v>
      </c>
      <c r="AB1501" s="211" t="str">
        <f t="shared" si="182"/>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180"/>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181"/>
        <v>0</v>
      </c>
      <c r="AB1502" s="211" t="str">
        <f t="shared" si="182"/>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180"/>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181"/>
        <v>0</v>
      </c>
      <c r="AB1503" s="211" t="str">
        <f t="shared" si="182"/>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180"/>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181"/>
        <v>0</v>
      </c>
      <c r="AB1504" s="211" t="str">
        <f t="shared" si="182"/>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180"/>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181"/>
        <v>0</v>
      </c>
      <c r="AB1505" s="211" t="str">
        <f t="shared" si="182"/>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180"/>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181"/>
        <v>0</v>
      </c>
      <c r="AB1506" s="211" t="str">
        <f t="shared" si="182"/>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180"/>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181"/>
        <v>0</v>
      </c>
      <c r="AB1507" s="211" t="str">
        <f t="shared" si="182"/>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180"/>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181"/>
        <v>0</v>
      </c>
      <c r="AB1508" s="211" t="str">
        <f t="shared" si="182"/>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180"/>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181"/>
        <v>0</v>
      </c>
      <c r="AB1509" s="211" t="str">
        <f t="shared" si="182"/>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180"/>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181"/>
        <v>0</v>
      </c>
      <c r="AB1510" s="211" t="str">
        <f t="shared" si="182"/>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180"/>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181"/>
        <v>0</v>
      </c>
      <c r="AB1511" s="211" t="str">
        <f t="shared" si="182"/>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180"/>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181"/>
        <v>0</v>
      </c>
      <c r="AB1512" s="211" t="str">
        <f t="shared" si="182"/>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180"/>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181"/>
        <v>0</v>
      </c>
      <c r="AB1513" s="211" t="str">
        <f t="shared" si="182"/>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180"/>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181"/>
        <v>0</v>
      </c>
      <c r="AB1514" s="211" t="str">
        <f t="shared" si="182"/>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180"/>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181"/>
        <v>0</v>
      </c>
      <c r="AB1515" s="211" t="str">
        <f t="shared" si="182"/>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180"/>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181"/>
        <v>0</v>
      </c>
      <c r="AB1516" s="211" t="str">
        <f t="shared" si="182"/>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180"/>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181"/>
        <v>0</v>
      </c>
      <c r="AB1517" s="211" t="str">
        <f t="shared" si="182"/>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180"/>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181"/>
        <v>0</v>
      </c>
      <c r="AB1518" s="211" t="str">
        <f t="shared" si="182"/>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180"/>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181"/>
        <v>0</v>
      </c>
      <c r="AB1519" s="211" t="str">
        <f t="shared" si="182"/>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180"/>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181"/>
        <v>0</v>
      </c>
      <c r="AB1520" s="211" t="str">
        <f t="shared" si="182"/>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180"/>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181"/>
        <v>0</v>
      </c>
      <c r="AB1521" s="211" t="str">
        <f t="shared" si="182"/>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180"/>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181"/>
        <v>0</v>
      </c>
      <c r="AB1522" s="211" t="str">
        <f t="shared" si="182"/>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180"/>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181"/>
        <v>0</v>
      </c>
      <c r="AB1523" s="211" t="str">
        <f t="shared" si="182"/>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180"/>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181"/>
        <v>0</v>
      </c>
      <c r="AB1524" s="211" t="str">
        <f t="shared" si="182"/>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180"/>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181"/>
        <v>0</v>
      </c>
      <c r="AB1525" s="211" t="str">
        <f t="shared" si="182"/>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180"/>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181"/>
        <v>0</v>
      </c>
      <c r="AB1526" s="211" t="str">
        <f t="shared" si="182"/>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180"/>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181"/>
        <v>0</v>
      </c>
      <c r="AB1527" s="211" t="str">
        <f t="shared" si="182"/>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180"/>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181"/>
        <v>0</v>
      </c>
      <c r="AB1528" s="211" t="str">
        <f t="shared" si="182"/>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180"/>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181"/>
        <v>0</v>
      </c>
      <c r="AB1529" s="211" t="str">
        <f t="shared" si="182"/>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180"/>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181"/>
        <v>0</v>
      </c>
      <c r="AB1530" s="211" t="str">
        <f t="shared" si="182"/>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183">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184">IF(AND(C1531="Smelter not listed",OR(LEN(D1531)=0,LEN(E1531)=0)),1,0)</f>
        <v>0</v>
      </c>
      <c r="AB1531" s="211" t="str">
        <f t="shared" ref="AB1531" si="185">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186">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187">IF(AND(C1532="Smelter not listed",OR(LEN(D1532)=0,LEN(E1532)=0)),1,0)</f>
        <v>0</v>
      </c>
      <c r="AB1532" s="211" t="str">
        <f t="shared" ref="AB1532:AB1563" si="188">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186"/>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187"/>
        <v>0</v>
      </c>
      <c r="AB1533" s="211" t="str">
        <f t="shared" si="188"/>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186"/>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187"/>
        <v>0</v>
      </c>
      <c r="AB1534" s="211" t="str">
        <f t="shared" si="188"/>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186"/>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187"/>
        <v>0</v>
      </c>
      <c r="AB1535" s="211" t="str">
        <f t="shared" si="188"/>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186"/>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187"/>
        <v>0</v>
      </c>
      <c r="AB1536" s="211" t="str">
        <f t="shared" si="188"/>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186"/>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187"/>
        <v>0</v>
      </c>
      <c r="AB1537" s="211" t="str">
        <f t="shared" si="188"/>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186"/>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187"/>
        <v>0</v>
      </c>
      <c r="AB1538" s="211" t="str">
        <f t="shared" si="188"/>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186"/>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187"/>
        <v>0</v>
      </c>
      <c r="AB1539" s="211" t="str">
        <f t="shared" si="188"/>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186"/>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187"/>
        <v>0</v>
      </c>
      <c r="AB1540" s="211" t="str">
        <f t="shared" si="188"/>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186"/>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187"/>
        <v>0</v>
      </c>
      <c r="AB1541" s="211" t="str">
        <f t="shared" si="188"/>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186"/>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187"/>
        <v>0</v>
      </c>
      <c r="AB1542" s="211" t="str">
        <f t="shared" si="188"/>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186"/>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187"/>
        <v>0</v>
      </c>
      <c r="AB1543" s="211" t="str">
        <f t="shared" si="188"/>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186"/>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187"/>
        <v>0</v>
      </c>
      <c r="AB1544" s="211" t="str">
        <f t="shared" si="188"/>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186"/>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187"/>
        <v>0</v>
      </c>
      <c r="AB1545" s="211" t="str">
        <f t="shared" si="188"/>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186"/>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187"/>
        <v>0</v>
      </c>
      <c r="AB1546" s="211" t="str">
        <f t="shared" si="188"/>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186"/>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187"/>
        <v>0</v>
      </c>
      <c r="AB1547" s="211" t="str">
        <f t="shared" si="188"/>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186"/>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187"/>
        <v>0</v>
      </c>
      <c r="AB1548" s="211" t="str">
        <f t="shared" si="188"/>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186"/>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187"/>
        <v>0</v>
      </c>
      <c r="AB1549" s="211" t="str">
        <f t="shared" si="188"/>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186"/>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187"/>
        <v>0</v>
      </c>
      <c r="AB1550" s="211" t="str">
        <f t="shared" si="188"/>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186"/>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187"/>
        <v>0</v>
      </c>
      <c r="AB1551" s="211" t="str">
        <f t="shared" si="188"/>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186"/>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187"/>
        <v>0</v>
      </c>
      <c r="AB1552" s="211" t="str">
        <f t="shared" si="188"/>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186"/>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187"/>
        <v>0</v>
      </c>
      <c r="AB1553" s="211" t="str">
        <f t="shared" si="188"/>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186"/>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187"/>
        <v>0</v>
      </c>
      <c r="AB1554" s="211" t="str">
        <f t="shared" si="188"/>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186"/>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187"/>
        <v>0</v>
      </c>
      <c r="AB1555" s="211" t="str">
        <f t="shared" si="188"/>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186"/>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187"/>
        <v>0</v>
      </c>
      <c r="AB1556" s="211" t="str">
        <f t="shared" si="188"/>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186"/>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187"/>
        <v>0</v>
      </c>
      <c r="AB1557" s="211" t="str">
        <f t="shared" si="188"/>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186"/>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187"/>
        <v>0</v>
      </c>
      <c r="AB1558" s="211" t="str">
        <f t="shared" si="188"/>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186"/>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187"/>
        <v>0</v>
      </c>
      <c r="AB1559" s="211" t="str">
        <f t="shared" si="188"/>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186"/>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187"/>
        <v>0</v>
      </c>
      <c r="AB1560" s="211" t="str">
        <f t="shared" si="188"/>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186"/>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187"/>
        <v>0</v>
      </c>
      <c r="AB1561" s="211" t="str">
        <f t="shared" si="188"/>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186"/>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187"/>
        <v>0</v>
      </c>
      <c r="AB1562" s="211" t="str">
        <f t="shared" si="188"/>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186"/>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187"/>
        <v>0</v>
      </c>
      <c r="AB1563" s="211" t="str">
        <f t="shared" si="188"/>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189">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190">IF(AND(C1564="Smelter not listed",OR(LEN(D1564)=0,LEN(E1564)=0)),1,0)</f>
        <v>0</v>
      </c>
      <c r="AB1564" s="211" t="str">
        <f t="shared" ref="AB1564:AB1594" si="191">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189"/>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190"/>
        <v>0</v>
      </c>
      <c r="AB1565" s="211" t="str">
        <f t="shared" si="191"/>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189"/>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190"/>
        <v>0</v>
      </c>
      <c r="AB1566" s="211" t="str">
        <f t="shared" si="191"/>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189"/>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190"/>
        <v>0</v>
      </c>
      <c r="AB1567" s="211" t="str">
        <f t="shared" si="191"/>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189"/>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190"/>
        <v>0</v>
      </c>
      <c r="AB1568" s="211" t="str">
        <f t="shared" si="191"/>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189"/>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190"/>
        <v>0</v>
      </c>
      <c r="AB1569" s="211" t="str">
        <f t="shared" si="191"/>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189"/>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190"/>
        <v>0</v>
      </c>
      <c r="AB1570" s="211" t="str">
        <f t="shared" si="191"/>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189"/>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190"/>
        <v>0</v>
      </c>
      <c r="AB1571" s="211" t="str">
        <f t="shared" si="191"/>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189"/>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190"/>
        <v>0</v>
      </c>
      <c r="AB1572" s="211" t="str">
        <f t="shared" si="191"/>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189"/>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190"/>
        <v>0</v>
      </c>
      <c r="AB1573" s="211" t="str">
        <f t="shared" si="191"/>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189"/>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190"/>
        <v>0</v>
      </c>
      <c r="AB1574" s="211" t="str">
        <f t="shared" si="191"/>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189"/>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190"/>
        <v>0</v>
      </c>
      <c r="AB1575" s="211" t="str">
        <f t="shared" si="191"/>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189"/>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190"/>
        <v>0</v>
      </c>
      <c r="AB1576" s="211" t="str">
        <f t="shared" si="191"/>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189"/>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190"/>
        <v>0</v>
      </c>
      <c r="AB1577" s="211" t="str">
        <f t="shared" si="191"/>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189"/>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190"/>
        <v>0</v>
      </c>
      <c r="AB1578" s="211" t="str">
        <f t="shared" si="191"/>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189"/>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190"/>
        <v>0</v>
      </c>
      <c r="AB1579" s="211" t="str">
        <f t="shared" si="191"/>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189"/>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190"/>
        <v>0</v>
      </c>
      <c r="AB1580" s="211" t="str">
        <f t="shared" si="191"/>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189"/>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190"/>
        <v>0</v>
      </c>
      <c r="AB1581" s="211" t="str">
        <f t="shared" si="191"/>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189"/>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190"/>
        <v>0</v>
      </c>
      <c r="AB1582" s="211" t="str">
        <f t="shared" si="191"/>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189"/>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190"/>
        <v>0</v>
      </c>
      <c r="AB1583" s="211" t="str">
        <f t="shared" si="191"/>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189"/>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190"/>
        <v>0</v>
      </c>
      <c r="AB1584" s="211" t="str">
        <f t="shared" si="191"/>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189"/>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190"/>
        <v>0</v>
      </c>
      <c r="AB1585" s="211" t="str">
        <f t="shared" si="191"/>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189"/>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190"/>
        <v>0</v>
      </c>
      <c r="AB1586" s="211" t="str">
        <f t="shared" si="191"/>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189"/>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190"/>
        <v>0</v>
      </c>
      <c r="AB1587" s="211" t="str">
        <f t="shared" si="191"/>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189"/>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190"/>
        <v>0</v>
      </c>
      <c r="AB1588" s="211" t="str">
        <f t="shared" si="191"/>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189"/>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190"/>
        <v>0</v>
      </c>
      <c r="AB1589" s="211" t="str">
        <f t="shared" si="191"/>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189"/>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190"/>
        <v>0</v>
      </c>
      <c r="AB1590" s="211" t="str">
        <f t="shared" si="191"/>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189"/>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190"/>
        <v>0</v>
      </c>
      <c r="AB1591" s="211" t="str">
        <f t="shared" si="191"/>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189"/>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190"/>
        <v>0</v>
      </c>
      <c r="AB1592" s="211" t="str">
        <f t="shared" si="191"/>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189"/>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190"/>
        <v>0</v>
      </c>
      <c r="AB1593" s="211" t="str">
        <f t="shared" si="191"/>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189"/>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190"/>
        <v>0</v>
      </c>
      <c r="AB1594" s="211" t="str">
        <f t="shared" si="191"/>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192">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193">IF(AND(C1595="Smelter not listed",OR(LEN(D1595)=0,LEN(E1595)=0)),1,0)</f>
        <v>0</v>
      </c>
      <c r="AB1595" s="211" t="str">
        <f t="shared" ref="AB1595" si="194">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195">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196">IF(AND(C1596="Smelter not listed",OR(LEN(D1596)=0,LEN(E1596)=0)),1,0)</f>
        <v>0</v>
      </c>
      <c r="AB1596" s="211" t="str">
        <f t="shared" ref="AB1596:AB1627" si="197">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195"/>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196"/>
        <v>0</v>
      </c>
      <c r="AB1597" s="211" t="str">
        <f t="shared" si="197"/>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195"/>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196"/>
        <v>0</v>
      </c>
      <c r="AB1598" s="211" t="str">
        <f t="shared" si="197"/>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195"/>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196"/>
        <v>0</v>
      </c>
      <c r="AB1599" s="211" t="str">
        <f t="shared" si="197"/>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195"/>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196"/>
        <v>0</v>
      </c>
      <c r="AB1600" s="211" t="str">
        <f t="shared" si="197"/>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195"/>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196"/>
        <v>0</v>
      </c>
      <c r="AB1601" s="211" t="str">
        <f t="shared" si="197"/>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195"/>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196"/>
        <v>0</v>
      </c>
      <c r="AB1602" s="211" t="str">
        <f t="shared" si="197"/>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195"/>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196"/>
        <v>0</v>
      </c>
      <c r="AB1603" s="211" t="str">
        <f t="shared" si="197"/>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195"/>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196"/>
        <v>0</v>
      </c>
      <c r="AB1604" s="211" t="str">
        <f t="shared" si="197"/>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195"/>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196"/>
        <v>0</v>
      </c>
      <c r="AB1605" s="211" t="str">
        <f t="shared" si="197"/>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195"/>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196"/>
        <v>0</v>
      </c>
      <c r="AB1606" s="211" t="str">
        <f t="shared" si="197"/>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195"/>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196"/>
        <v>0</v>
      </c>
      <c r="AB1607" s="211" t="str">
        <f t="shared" si="197"/>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195"/>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196"/>
        <v>0</v>
      </c>
      <c r="AB1608" s="211" t="str">
        <f t="shared" si="197"/>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195"/>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196"/>
        <v>0</v>
      </c>
      <c r="AB1609" s="211" t="str">
        <f t="shared" si="197"/>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195"/>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196"/>
        <v>0</v>
      </c>
      <c r="AB1610" s="211" t="str">
        <f t="shared" si="197"/>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195"/>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196"/>
        <v>0</v>
      </c>
      <c r="AB1611" s="211" t="str">
        <f t="shared" si="197"/>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195"/>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196"/>
        <v>0</v>
      </c>
      <c r="AB1612" s="211" t="str">
        <f t="shared" si="197"/>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195"/>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196"/>
        <v>0</v>
      </c>
      <c r="AB1613" s="211" t="str">
        <f t="shared" si="197"/>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195"/>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196"/>
        <v>0</v>
      </c>
      <c r="AB1614" s="211" t="str">
        <f t="shared" si="197"/>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195"/>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196"/>
        <v>0</v>
      </c>
      <c r="AB1615" s="211" t="str">
        <f t="shared" si="197"/>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195"/>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196"/>
        <v>0</v>
      </c>
      <c r="AB1616" s="211" t="str">
        <f t="shared" si="197"/>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195"/>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196"/>
        <v>0</v>
      </c>
      <c r="AB1617" s="211" t="str">
        <f t="shared" si="197"/>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195"/>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196"/>
        <v>0</v>
      </c>
      <c r="AB1618" s="211" t="str">
        <f t="shared" si="197"/>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195"/>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196"/>
        <v>0</v>
      </c>
      <c r="AB1619" s="211" t="str">
        <f t="shared" si="197"/>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195"/>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196"/>
        <v>0</v>
      </c>
      <c r="AB1620" s="211" t="str">
        <f t="shared" si="197"/>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195"/>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196"/>
        <v>0</v>
      </c>
      <c r="AB1621" s="211" t="str">
        <f t="shared" si="197"/>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195"/>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196"/>
        <v>0</v>
      </c>
      <c r="AB1622" s="211" t="str">
        <f t="shared" si="197"/>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195"/>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196"/>
        <v>0</v>
      </c>
      <c r="AB1623" s="211" t="str">
        <f t="shared" si="197"/>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195"/>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196"/>
        <v>0</v>
      </c>
      <c r="AB1624" s="211" t="str">
        <f t="shared" si="197"/>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195"/>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196"/>
        <v>0</v>
      </c>
      <c r="AB1625" s="211" t="str">
        <f t="shared" si="197"/>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195"/>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196"/>
        <v>0</v>
      </c>
      <c r="AB1626" s="211" t="str">
        <f t="shared" si="197"/>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195"/>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196"/>
        <v>0</v>
      </c>
      <c r="AB1627" s="211" t="str">
        <f t="shared" si="197"/>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198">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199">IF(AND(C1628="Smelter not listed",OR(LEN(D1628)=0,LEN(E1628)=0)),1,0)</f>
        <v>0</v>
      </c>
      <c r="AB1628" s="211" t="str">
        <f t="shared" ref="AB1628:AB1658" si="200">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198"/>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199"/>
        <v>0</v>
      </c>
      <c r="AB1629" s="211" t="str">
        <f t="shared" si="200"/>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198"/>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199"/>
        <v>0</v>
      </c>
      <c r="AB1630" s="211" t="str">
        <f t="shared" si="200"/>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198"/>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199"/>
        <v>0</v>
      </c>
      <c r="AB1631" s="211" t="str">
        <f t="shared" si="200"/>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198"/>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199"/>
        <v>0</v>
      </c>
      <c r="AB1632" s="211" t="str">
        <f t="shared" si="200"/>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198"/>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199"/>
        <v>0</v>
      </c>
      <c r="AB1633" s="211" t="str">
        <f t="shared" si="200"/>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198"/>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199"/>
        <v>0</v>
      </c>
      <c r="AB1634" s="211" t="str">
        <f t="shared" si="200"/>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198"/>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199"/>
        <v>0</v>
      </c>
      <c r="AB1635" s="211" t="str">
        <f t="shared" si="200"/>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198"/>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199"/>
        <v>0</v>
      </c>
      <c r="AB1636" s="211" t="str">
        <f t="shared" si="200"/>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198"/>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199"/>
        <v>0</v>
      </c>
      <c r="AB1637" s="211" t="str">
        <f t="shared" si="200"/>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198"/>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199"/>
        <v>0</v>
      </c>
      <c r="AB1638" s="211" t="str">
        <f t="shared" si="200"/>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198"/>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199"/>
        <v>0</v>
      </c>
      <c r="AB1639" s="211" t="str">
        <f t="shared" si="200"/>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198"/>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199"/>
        <v>0</v>
      </c>
      <c r="AB1640" s="211" t="str">
        <f t="shared" si="200"/>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198"/>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199"/>
        <v>0</v>
      </c>
      <c r="AB1641" s="211" t="str">
        <f t="shared" si="200"/>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198"/>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199"/>
        <v>0</v>
      </c>
      <c r="AB1642" s="211" t="str">
        <f t="shared" si="200"/>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198"/>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199"/>
        <v>0</v>
      </c>
      <c r="AB1643" s="211" t="str">
        <f t="shared" si="200"/>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198"/>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199"/>
        <v>0</v>
      </c>
      <c r="AB1644" s="211" t="str">
        <f t="shared" si="200"/>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198"/>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199"/>
        <v>0</v>
      </c>
      <c r="AB1645" s="211" t="str">
        <f t="shared" si="200"/>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198"/>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199"/>
        <v>0</v>
      </c>
      <c r="AB1646" s="211" t="str">
        <f t="shared" si="200"/>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198"/>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199"/>
        <v>0</v>
      </c>
      <c r="AB1647" s="211" t="str">
        <f t="shared" si="200"/>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198"/>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199"/>
        <v>0</v>
      </c>
      <c r="AB1648" s="211" t="str">
        <f t="shared" si="200"/>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198"/>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199"/>
        <v>0</v>
      </c>
      <c r="AB1649" s="211" t="str">
        <f t="shared" si="200"/>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198"/>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199"/>
        <v>0</v>
      </c>
      <c r="AB1650" s="211" t="str">
        <f t="shared" si="200"/>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198"/>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199"/>
        <v>0</v>
      </c>
      <c r="AB1651" s="211" t="str">
        <f t="shared" si="200"/>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198"/>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199"/>
        <v>0</v>
      </c>
      <c r="AB1652" s="211" t="str">
        <f t="shared" si="200"/>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198"/>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199"/>
        <v>0</v>
      </c>
      <c r="AB1653" s="211" t="str">
        <f t="shared" si="200"/>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198"/>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199"/>
        <v>0</v>
      </c>
      <c r="AB1654" s="211" t="str">
        <f t="shared" si="200"/>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198"/>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199"/>
        <v>0</v>
      </c>
      <c r="AB1655" s="211" t="str">
        <f t="shared" si="200"/>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198"/>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199"/>
        <v>0</v>
      </c>
      <c r="AB1656" s="211" t="str">
        <f t="shared" si="200"/>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198"/>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199"/>
        <v>0</v>
      </c>
      <c r="AB1657" s="211" t="str">
        <f t="shared" si="200"/>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198"/>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199"/>
        <v>0</v>
      </c>
      <c r="AB1658" s="211" t="str">
        <f t="shared" si="200"/>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01">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02">IF(AND(C1659="Smelter not listed",OR(LEN(D1659)=0,LEN(E1659)=0)),1,0)</f>
        <v>0</v>
      </c>
      <c r="AB1659" s="211" t="str">
        <f t="shared" ref="AB1659" si="203">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04">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05">IF(AND(C1660="Smelter not listed",OR(LEN(D1660)=0,LEN(E1660)=0)),1,0)</f>
        <v>0</v>
      </c>
      <c r="AB1660" s="211" t="str">
        <f t="shared" ref="AB1660:AB1691" si="206">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04"/>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05"/>
        <v>0</v>
      </c>
      <c r="AB1661" s="211" t="str">
        <f t="shared" si="206"/>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04"/>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05"/>
        <v>0</v>
      </c>
      <c r="AB1662" s="211" t="str">
        <f t="shared" si="206"/>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04"/>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05"/>
        <v>0</v>
      </c>
      <c r="AB1663" s="211" t="str">
        <f t="shared" si="206"/>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04"/>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05"/>
        <v>0</v>
      </c>
      <c r="AB1664" s="211" t="str">
        <f t="shared" si="206"/>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04"/>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05"/>
        <v>0</v>
      </c>
      <c r="AB1665" s="211" t="str">
        <f t="shared" si="206"/>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04"/>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05"/>
        <v>0</v>
      </c>
      <c r="AB1666" s="211" t="str">
        <f t="shared" si="206"/>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04"/>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05"/>
        <v>0</v>
      </c>
      <c r="AB1667" s="211" t="str">
        <f t="shared" si="206"/>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04"/>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05"/>
        <v>0</v>
      </c>
      <c r="AB1668" s="211" t="str">
        <f t="shared" si="206"/>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04"/>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05"/>
        <v>0</v>
      </c>
      <c r="AB1669" s="211" t="str">
        <f t="shared" si="206"/>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04"/>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05"/>
        <v>0</v>
      </c>
      <c r="AB1670" s="211" t="str">
        <f t="shared" si="206"/>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04"/>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05"/>
        <v>0</v>
      </c>
      <c r="AB1671" s="211" t="str">
        <f t="shared" si="206"/>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04"/>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05"/>
        <v>0</v>
      </c>
      <c r="AB1672" s="211" t="str">
        <f t="shared" si="206"/>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04"/>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05"/>
        <v>0</v>
      </c>
      <c r="AB1673" s="211" t="str">
        <f t="shared" si="206"/>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04"/>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05"/>
        <v>0</v>
      </c>
      <c r="AB1674" s="211" t="str">
        <f t="shared" si="206"/>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04"/>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05"/>
        <v>0</v>
      </c>
      <c r="AB1675" s="211" t="str">
        <f t="shared" si="206"/>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04"/>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05"/>
        <v>0</v>
      </c>
      <c r="AB1676" s="211" t="str">
        <f t="shared" si="206"/>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04"/>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05"/>
        <v>0</v>
      </c>
      <c r="AB1677" s="211" t="str">
        <f t="shared" si="206"/>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04"/>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05"/>
        <v>0</v>
      </c>
      <c r="AB1678" s="211" t="str">
        <f t="shared" si="206"/>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04"/>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05"/>
        <v>0</v>
      </c>
      <c r="AB1679" s="211" t="str">
        <f t="shared" si="206"/>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04"/>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05"/>
        <v>0</v>
      </c>
      <c r="AB1680" s="211" t="str">
        <f t="shared" si="206"/>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04"/>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05"/>
        <v>0</v>
      </c>
      <c r="AB1681" s="211" t="str">
        <f t="shared" si="206"/>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04"/>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05"/>
        <v>0</v>
      </c>
      <c r="AB1682" s="211" t="str">
        <f t="shared" si="206"/>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04"/>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05"/>
        <v>0</v>
      </c>
      <c r="AB1683" s="211" t="str">
        <f t="shared" si="206"/>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04"/>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05"/>
        <v>0</v>
      </c>
      <c r="AB1684" s="211" t="str">
        <f t="shared" si="206"/>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04"/>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05"/>
        <v>0</v>
      </c>
      <c r="AB1685" s="211" t="str">
        <f t="shared" si="206"/>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04"/>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05"/>
        <v>0</v>
      </c>
      <c r="AB1686" s="211" t="str">
        <f t="shared" si="206"/>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04"/>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05"/>
        <v>0</v>
      </c>
      <c r="AB1687" s="211" t="str">
        <f t="shared" si="206"/>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04"/>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05"/>
        <v>0</v>
      </c>
      <c r="AB1688" s="211" t="str">
        <f t="shared" si="206"/>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04"/>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05"/>
        <v>0</v>
      </c>
      <c r="AB1689" s="211" t="str">
        <f t="shared" si="206"/>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04"/>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05"/>
        <v>0</v>
      </c>
      <c r="AB1690" s="211" t="str">
        <f t="shared" si="206"/>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04"/>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05"/>
        <v>0</v>
      </c>
      <c r="AB1691" s="211" t="str">
        <f t="shared" si="206"/>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07">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08">IF(AND(C1692="Smelter not listed",OR(LEN(D1692)=0,LEN(E1692)=0)),1,0)</f>
        <v>0</v>
      </c>
      <c r="AB1692" s="211" t="str">
        <f t="shared" ref="AB1692:AB1722" si="209">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07"/>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08"/>
        <v>0</v>
      </c>
      <c r="AB1693" s="211" t="str">
        <f t="shared" si="209"/>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07"/>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08"/>
        <v>0</v>
      </c>
      <c r="AB1694" s="211" t="str">
        <f t="shared" si="209"/>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07"/>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08"/>
        <v>0</v>
      </c>
      <c r="AB1695" s="211" t="str">
        <f t="shared" si="209"/>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07"/>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08"/>
        <v>0</v>
      </c>
      <c r="AB1696" s="211" t="str">
        <f t="shared" si="209"/>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07"/>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08"/>
        <v>0</v>
      </c>
      <c r="AB1697" s="211" t="str">
        <f t="shared" si="209"/>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07"/>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08"/>
        <v>0</v>
      </c>
      <c r="AB1698" s="211" t="str">
        <f t="shared" si="209"/>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07"/>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08"/>
        <v>0</v>
      </c>
      <c r="AB1699" s="211" t="str">
        <f t="shared" si="209"/>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07"/>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08"/>
        <v>0</v>
      </c>
      <c r="AB1700" s="211" t="str">
        <f t="shared" si="209"/>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07"/>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08"/>
        <v>0</v>
      </c>
      <c r="AB1701" s="211" t="str">
        <f t="shared" si="209"/>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07"/>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08"/>
        <v>0</v>
      </c>
      <c r="AB1702" s="211" t="str">
        <f t="shared" si="209"/>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07"/>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08"/>
        <v>0</v>
      </c>
      <c r="AB1703" s="211" t="str">
        <f t="shared" si="209"/>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07"/>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08"/>
        <v>0</v>
      </c>
      <c r="AB1704" s="211" t="str">
        <f t="shared" si="209"/>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07"/>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08"/>
        <v>0</v>
      </c>
      <c r="AB1705" s="211" t="str">
        <f t="shared" si="209"/>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07"/>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08"/>
        <v>0</v>
      </c>
      <c r="AB1706" s="211" t="str">
        <f t="shared" si="209"/>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07"/>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08"/>
        <v>0</v>
      </c>
      <c r="AB1707" s="211" t="str">
        <f t="shared" si="209"/>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07"/>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08"/>
        <v>0</v>
      </c>
      <c r="AB1708" s="211" t="str">
        <f t="shared" si="209"/>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07"/>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08"/>
        <v>0</v>
      </c>
      <c r="AB1709" s="211" t="str">
        <f t="shared" si="209"/>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07"/>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08"/>
        <v>0</v>
      </c>
      <c r="AB1710" s="211" t="str">
        <f t="shared" si="209"/>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07"/>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08"/>
        <v>0</v>
      </c>
      <c r="AB1711" s="211" t="str">
        <f t="shared" si="209"/>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07"/>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08"/>
        <v>0</v>
      </c>
      <c r="AB1712" s="211" t="str">
        <f t="shared" si="209"/>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07"/>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08"/>
        <v>0</v>
      </c>
      <c r="AB1713" s="211" t="str">
        <f t="shared" si="209"/>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07"/>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08"/>
        <v>0</v>
      </c>
      <c r="AB1714" s="211" t="str">
        <f t="shared" si="209"/>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07"/>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08"/>
        <v>0</v>
      </c>
      <c r="AB1715" s="211" t="str">
        <f t="shared" si="209"/>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07"/>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08"/>
        <v>0</v>
      </c>
      <c r="AB1716" s="211" t="str">
        <f t="shared" si="209"/>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07"/>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08"/>
        <v>0</v>
      </c>
      <c r="AB1717" s="211" t="str">
        <f t="shared" si="209"/>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07"/>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08"/>
        <v>0</v>
      </c>
      <c r="AB1718" s="211" t="str">
        <f t="shared" si="209"/>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07"/>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08"/>
        <v>0</v>
      </c>
      <c r="AB1719" s="211" t="str">
        <f t="shared" si="209"/>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07"/>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08"/>
        <v>0</v>
      </c>
      <c r="AB1720" s="211" t="str">
        <f t="shared" si="209"/>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07"/>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08"/>
        <v>0</v>
      </c>
      <c r="AB1721" s="211" t="str">
        <f t="shared" si="209"/>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07"/>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08"/>
        <v>0</v>
      </c>
      <c r="AB1722" s="211" t="str">
        <f t="shared" si="209"/>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10">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11">IF(AND(C1723="Smelter not listed",OR(LEN(D1723)=0,LEN(E1723)=0)),1,0)</f>
        <v>0</v>
      </c>
      <c r="AB1723" s="211" t="str">
        <f t="shared" ref="AB1723" si="212">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13">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14">IF(AND(C1724="Smelter not listed",OR(LEN(D1724)=0,LEN(E1724)=0)),1,0)</f>
        <v>0</v>
      </c>
      <c r="AB1724" s="211" t="str">
        <f t="shared" ref="AB1724:AB1755" si="215">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13"/>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14"/>
        <v>0</v>
      </c>
      <c r="AB1725" s="211" t="str">
        <f t="shared" si="215"/>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13"/>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14"/>
        <v>0</v>
      </c>
      <c r="AB1726" s="211" t="str">
        <f t="shared" si="215"/>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13"/>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14"/>
        <v>0</v>
      </c>
      <c r="AB1727" s="211" t="str">
        <f t="shared" si="215"/>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13"/>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14"/>
        <v>0</v>
      </c>
      <c r="AB1728" s="211" t="str">
        <f t="shared" si="215"/>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13"/>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14"/>
        <v>0</v>
      </c>
      <c r="AB1729" s="211" t="str">
        <f t="shared" si="215"/>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13"/>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14"/>
        <v>0</v>
      </c>
      <c r="AB1730" s="211" t="str">
        <f t="shared" si="215"/>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13"/>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14"/>
        <v>0</v>
      </c>
      <c r="AB1731" s="211" t="str">
        <f t="shared" si="215"/>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13"/>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14"/>
        <v>0</v>
      </c>
      <c r="AB1732" s="211" t="str">
        <f t="shared" si="215"/>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13"/>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14"/>
        <v>0</v>
      </c>
      <c r="AB1733" s="211" t="str">
        <f t="shared" si="215"/>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13"/>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14"/>
        <v>0</v>
      </c>
      <c r="AB1734" s="211" t="str">
        <f t="shared" si="215"/>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13"/>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14"/>
        <v>0</v>
      </c>
      <c r="AB1735" s="211" t="str">
        <f t="shared" si="215"/>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13"/>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14"/>
        <v>0</v>
      </c>
      <c r="AB1736" s="211" t="str">
        <f t="shared" si="215"/>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13"/>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14"/>
        <v>0</v>
      </c>
      <c r="AB1737" s="211" t="str">
        <f t="shared" si="215"/>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13"/>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14"/>
        <v>0</v>
      </c>
      <c r="AB1738" s="211" t="str">
        <f t="shared" si="215"/>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13"/>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14"/>
        <v>0</v>
      </c>
      <c r="AB1739" s="211" t="str">
        <f t="shared" si="215"/>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13"/>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14"/>
        <v>0</v>
      </c>
      <c r="AB1740" s="211" t="str">
        <f t="shared" si="215"/>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13"/>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14"/>
        <v>0</v>
      </c>
      <c r="AB1741" s="211" t="str">
        <f t="shared" si="215"/>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13"/>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14"/>
        <v>0</v>
      </c>
      <c r="AB1742" s="211" t="str">
        <f t="shared" si="215"/>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13"/>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14"/>
        <v>0</v>
      </c>
      <c r="AB1743" s="211" t="str">
        <f t="shared" si="215"/>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13"/>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14"/>
        <v>0</v>
      </c>
      <c r="AB1744" s="211" t="str">
        <f t="shared" si="215"/>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13"/>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14"/>
        <v>0</v>
      </c>
      <c r="AB1745" s="211" t="str">
        <f t="shared" si="215"/>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13"/>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14"/>
        <v>0</v>
      </c>
      <c r="AB1746" s="211" t="str">
        <f t="shared" si="215"/>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13"/>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14"/>
        <v>0</v>
      </c>
      <c r="AB1747" s="211" t="str">
        <f t="shared" si="215"/>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13"/>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14"/>
        <v>0</v>
      </c>
      <c r="AB1748" s="211" t="str">
        <f t="shared" si="215"/>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13"/>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14"/>
        <v>0</v>
      </c>
      <c r="AB1749" s="211" t="str">
        <f t="shared" si="215"/>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13"/>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14"/>
        <v>0</v>
      </c>
      <c r="AB1750" s="211" t="str">
        <f t="shared" si="215"/>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13"/>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14"/>
        <v>0</v>
      </c>
      <c r="AB1751" s="211" t="str">
        <f t="shared" si="215"/>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13"/>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14"/>
        <v>0</v>
      </c>
      <c r="AB1752" s="211" t="str">
        <f t="shared" si="215"/>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13"/>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14"/>
        <v>0</v>
      </c>
      <c r="AB1753" s="211" t="str">
        <f t="shared" si="215"/>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13"/>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14"/>
        <v>0</v>
      </c>
      <c r="AB1754" s="211" t="str">
        <f t="shared" si="215"/>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13"/>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14"/>
        <v>0</v>
      </c>
      <c r="AB1755" s="211" t="str">
        <f t="shared" si="215"/>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16">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17">IF(AND(C1756="Smelter not listed",OR(LEN(D1756)=0,LEN(E1756)=0)),1,0)</f>
        <v>0</v>
      </c>
      <c r="AB1756" s="211" t="str">
        <f t="shared" ref="AB1756:AB1786" si="218">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16"/>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17"/>
        <v>0</v>
      </c>
      <c r="AB1757" s="211" t="str">
        <f t="shared" si="218"/>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16"/>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17"/>
        <v>0</v>
      </c>
      <c r="AB1758" s="211" t="str">
        <f t="shared" si="218"/>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16"/>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17"/>
        <v>0</v>
      </c>
      <c r="AB1759" s="211" t="str">
        <f t="shared" si="218"/>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16"/>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17"/>
        <v>0</v>
      </c>
      <c r="AB1760" s="211" t="str">
        <f t="shared" si="218"/>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16"/>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17"/>
        <v>0</v>
      </c>
      <c r="AB1761" s="211" t="str">
        <f t="shared" si="218"/>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16"/>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17"/>
        <v>0</v>
      </c>
      <c r="AB1762" s="211" t="str">
        <f t="shared" si="218"/>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16"/>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17"/>
        <v>0</v>
      </c>
      <c r="AB1763" s="211" t="str">
        <f t="shared" si="218"/>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16"/>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17"/>
        <v>0</v>
      </c>
      <c r="AB1764" s="211" t="str">
        <f t="shared" si="218"/>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16"/>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17"/>
        <v>0</v>
      </c>
      <c r="AB1765" s="211" t="str">
        <f t="shared" si="218"/>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16"/>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17"/>
        <v>0</v>
      </c>
      <c r="AB1766" s="211" t="str">
        <f t="shared" si="218"/>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16"/>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17"/>
        <v>0</v>
      </c>
      <c r="AB1767" s="211" t="str">
        <f t="shared" si="218"/>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16"/>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17"/>
        <v>0</v>
      </c>
      <c r="AB1768" s="211" t="str">
        <f t="shared" si="218"/>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16"/>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17"/>
        <v>0</v>
      </c>
      <c r="AB1769" s="211" t="str">
        <f t="shared" si="218"/>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16"/>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17"/>
        <v>0</v>
      </c>
      <c r="AB1770" s="211" t="str">
        <f t="shared" si="218"/>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16"/>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17"/>
        <v>0</v>
      </c>
      <c r="AB1771" s="211" t="str">
        <f t="shared" si="218"/>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16"/>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17"/>
        <v>0</v>
      </c>
      <c r="AB1772" s="211" t="str">
        <f t="shared" si="218"/>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16"/>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17"/>
        <v>0</v>
      </c>
      <c r="AB1773" s="211" t="str">
        <f t="shared" si="218"/>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16"/>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17"/>
        <v>0</v>
      </c>
      <c r="AB1774" s="211" t="str">
        <f t="shared" si="218"/>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16"/>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17"/>
        <v>0</v>
      </c>
      <c r="AB1775" s="211" t="str">
        <f t="shared" si="218"/>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16"/>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17"/>
        <v>0</v>
      </c>
      <c r="AB1776" s="211" t="str">
        <f t="shared" si="218"/>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16"/>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17"/>
        <v>0</v>
      </c>
      <c r="AB1777" s="211" t="str">
        <f t="shared" si="218"/>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16"/>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17"/>
        <v>0</v>
      </c>
      <c r="AB1778" s="211" t="str">
        <f t="shared" si="218"/>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16"/>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17"/>
        <v>0</v>
      </c>
      <c r="AB1779" s="211" t="str">
        <f t="shared" si="218"/>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16"/>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17"/>
        <v>0</v>
      </c>
      <c r="AB1780" s="211" t="str">
        <f t="shared" si="218"/>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16"/>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17"/>
        <v>0</v>
      </c>
      <c r="AB1781" s="211" t="str">
        <f t="shared" si="218"/>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16"/>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17"/>
        <v>0</v>
      </c>
      <c r="AB1782" s="211" t="str">
        <f t="shared" si="218"/>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16"/>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17"/>
        <v>0</v>
      </c>
      <c r="AB1783" s="211" t="str">
        <f t="shared" si="218"/>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16"/>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17"/>
        <v>0</v>
      </c>
      <c r="AB1784" s="211" t="str">
        <f t="shared" si="218"/>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16"/>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17"/>
        <v>0</v>
      </c>
      <c r="AB1785" s="211" t="str">
        <f t="shared" si="218"/>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16"/>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17"/>
        <v>0</v>
      </c>
      <c r="AB1786" s="211" t="str">
        <f t="shared" si="218"/>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19">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20">IF(AND(C1787="Smelter not listed",OR(LEN(D1787)=0,LEN(E1787)=0)),1,0)</f>
        <v>0</v>
      </c>
      <c r="AB1787" s="211" t="str">
        <f t="shared" ref="AB1787" si="221">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22">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23">IF(AND(C1788="Smelter not listed",OR(LEN(D1788)=0,LEN(E1788)=0)),1,0)</f>
        <v>0</v>
      </c>
      <c r="AB1788" s="211" t="str">
        <f t="shared" ref="AB1788:AB1819" si="224">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22"/>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23"/>
        <v>0</v>
      </c>
      <c r="AB1789" s="211" t="str">
        <f t="shared" si="224"/>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22"/>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23"/>
        <v>0</v>
      </c>
      <c r="AB1790" s="211" t="str">
        <f t="shared" si="224"/>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22"/>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23"/>
        <v>0</v>
      </c>
      <c r="AB1791" s="211" t="str">
        <f t="shared" si="224"/>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22"/>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23"/>
        <v>0</v>
      </c>
      <c r="AB1792" s="211" t="str">
        <f t="shared" si="224"/>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22"/>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23"/>
        <v>0</v>
      </c>
      <c r="AB1793" s="211" t="str">
        <f t="shared" si="224"/>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22"/>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23"/>
        <v>0</v>
      </c>
      <c r="AB1794" s="211" t="str">
        <f t="shared" si="224"/>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22"/>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23"/>
        <v>0</v>
      </c>
      <c r="AB1795" s="211" t="str">
        <f t="shared" si="224"/>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22"/>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23"/>
        <v>0</v>
      </c>
      <c r="AB1796" s="211" t="str">
        <f t="shared" si="224"/>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22"/>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23"/>
        <v>0</v>
      </c>
      <c r="AB1797" s="211" t="str">
        <f t="shared" si="224"/>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22"/>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23"/>
        <v>0</v>
      </c>
      <c r="AB1798" s="211" t="str">
        <f t="shared" si="224"/>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22"/>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23"/>
        <v>0</v>
      </c>
      <c r="AB1799" s="211" t="str">
        <f t="shared" si="224"/>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22"/>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23"/>
        <v>0</v>
      </c>
      <c r="AB1800" s="211" t="str">
        <f t="shared" si="224"/>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22"/>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23"/>
        <v>0</v>
      </c>
      <c r="AB1801" s="211" t="str">
        <f t="shared" si="224"/>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22"/>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23"/>
        <v>0</v>
      </c>
      <c r="AB1802" s="211" t="str">
        <f t="shared" si="224"/>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22"/>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23"/>
        <v>0</v>
      </c>
      <c r="AB1803" s="211" t="str">
        <f t="shared" si="224"/>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22"/>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23"/>
        <v>0</v>
      </c>
      <c r="AB1804" s="211" t="str">
        <f t="shared" si="224"/>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22"/>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23"/>
        <v>0</v>
      </c>
      <c r="AB1805" s="211" t="str">
        <f t="shared" si="224"/>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22"/>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23"/>
        <v>0</v>
      </c>
      <c r="AB1806" s="211" t="str">
        <f t="shared" si="224"/>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22"/>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23"/>
        <v>0</v>
      </c>
      <c r="AB1807" s="211" t="str">
        <f t="shared" si="224"/>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22"/>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23"/>
        <v>0</v>
      </c>
      <c r="AB1808" s="211" t="str">
        <f t="shared" si="224"/>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22"/>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23"/>
        <v>0</v>
      </c>
      <c r="AB1809" s="211" t="str">
        <f t="shared" si="224"/>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22"/>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23"/>
        <v>0</v>
      </c>
      <c r="AB1810" s="211" t="str">
        <f t="shared" si="224"/>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22"/>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23"/>
        <v>0</v>
      </c>
      <c r="AB1811" s="211" t="str">
        <f t="shared" si="224"/>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22"/>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23"/>
        <v>0</v>
      </c>
      <c r="AB1812" s="211" t="str">
        <f t="shared" si="224"/>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22"/>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23"/>
        <v>0</v>
      </c>
      <c r="AB1813" s="211" t="str">
        <f t="shared" si="224"/>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22"/>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23"/>
        <v>0</v>
      </c>
      <c r="AB1814" s="211" t="str">
        <f t="shared" si="224"/>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22"/>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23"/>
        <v>0</v>
      </c>
      <c r="AB1815" s="211" t="str">
        <f t="shared" si="224"/>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22"/>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23"/>
        <v>0</v>
      </c>
      <c r="AB1816" s="211" t="str">
        <f t="shared" si="224"/>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22"/>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23"/>
        <v>0</v>
      </c>
      <c r="AB1817" s="211" t="str">
        <f t="shared" si="224"/>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22"/>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23"/>
        <v>0</v>
      </c>
      <c r="AB1818" s="211" t="str">
        <f t="shared" si="224"/>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22"/>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23"/>
        <v>0</v>
      </c>
      <c r="AB1819" s="211" t="str">
        <f t="shared" si="224"/>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25">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26">IF(AND(C1820="Smelter not listed",OR(LEN(D1820)=0,LEN(E1820)=0)),1,0)</f>
        <v>0</v>
      </c>
      <c r="AB1820" s="211" t="str">
        <f t="shared" ref="AB1820:AB1850" si="227">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25"/>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26"/>
        <v>0</v>
      </c>
      <c r="AB1821" s="211" t="str">
        <f t="shared" si="227"/>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25"/>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26"/>
        <v>0</v>
      </c>
      <c r="AB1822" s="211" t="str">
        <f t="shared" si="227"/>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25"/>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26"/>
        <v>0</v>
      </c>
      <c r="AB1823" s="211" t="str">
        <f t="shared" si="227"/>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25"/>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26"/>
        <v>0</v>
      </c>
      <c r="AB1824" s="211" t="str">
        <f t="shared" si="227"/>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25"/>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26"/>
        <v>0</v>
      </c>
      <c r="AB1825" s="211" t="str">
        <f t="shared" si="227"/>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25"/>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26"/>
        <v>0</v>
      </c>
      <c r="AB1826" s="211" t="str">
        <f t="shared" si="227"/>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25"/>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26"/>
        <v>0</v>
      </c>
      <c r="AB1827" s="211" t="str">
        <f t="shared" si="227"/>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25"/>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26"/>
        <v>0</v>
      </c>
      <c r="AB1828" s="211" t="str">
        <f t="shared" si="227"/>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25"/>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26"/>
        <v>0</v>
      </c>
      <c r="AB1829" s="211" t="str">
        <f t="shared" si="227"/>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25"/>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26"/>
        <v>0</v>
      </c>
      <c r="AB1830" s="211" t="str">
        <f t="shared" si="227"/>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25"/>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26"/>
        <v>0</v>
      </c>
      <c r="AB1831" s="211" t="str">
        <f t="shared" si="227"/>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25"/>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26"/>
        <v>0</v>
      </c>
      <c r="AB1832" s="211" t="str">
        <f t="shared" si="227"/>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25"/>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26"/>
        <v>0</v>
      </c>
      <c r="AB1833" s="211" t="str">
        <f t="shared" si="227"/>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25"/>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26"/>
        <v>0</v>
      </c>
      <c r="AB1834" s="211" t="str">
        <f t="shared" si="227"/>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25"/>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26"/>
        <v>0</v>
      </c>
      <c r="AB1835" s="211" t="str">
        <f t="shared" si="227"/>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25"/>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26"/>
        <v>0</v>
      </c>
      <c r="AB1836" s="211" t="str">
        <f t="shared" si="227"/>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25"/>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26"/>
        <v>0</v>
      </c>
      <c r="AB1837" s="211" t="str">
        <f t="shared" si="227"/>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25"/>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26"/>
        <v>0</v>
      </c>
      <c r="AB1838" s="211" t="str">
        <f t="shared" si="227"/>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25"/>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26"/>
        <v>0</v>
      </c>
      <c r="AB1839" s="211" t="str">
        <f t="shared" si="227"/>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25"/>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26"/>
        <v>0</v>
      </c>
      <c r="AB1840" s="211" t="str">
        <f t="shared" si="227"/>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25"/>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26"/>
        <v>0</v>
      </c>
      <c r="AB1841" s="211" t="str">
        <f t="shared" si="227"/>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25"/>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26"/>
        <v>0</v>
      </c>
      <c r="AB1842" s="211" t="str">
        <f t="shared" si="227"/>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25"/>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26"/>
        <v>0</v>
      </c>
      <c r="AB1843" s="211" t="str">
        <f t="shared" si="227"/>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25"/>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26"/>
        <v>0</v>
      </c>
      <c r="AB1844" s="211" t="str">
        <f t="shared" si="227"/>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25"/>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26"/>
        <v>0</v>
      </c>
      <c r="AB1845" s="211" t="str">
        <f t="shared" si="227"/>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25"/>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26"/>
        <v>0</v>
      </c>
      <c r="AB1846" s="211" t="str">
        <f t="shared" si="227"/>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25"/>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26"/>
        <v>0</v>
      </c>
      <c r="AB1847" s="211" t="str">
        <f t="shared" si="227"/>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25"/>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26"/>
        <v>0</v>
      </c>
      <c r="AB1848" s="211" t="str">
        <f t="shared" si="227"/>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25"/>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26"/>
        <v>0</v>
      </c>
      <c r="AB1849" s="211" t="str">
        <f t="shared" si="227"/>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25"/>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26"/>
        <v>0</v>
      </c>
      <c r="AB1850" s="211" t="str">
        <f t="shared" si="227"/>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28">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29">IF(AND(C1851="Smelter not listed",OR(LEN(D1851)=0,LEN(E1851)=0)),1,0)</f>
        <v>0</v>
      </c>
      <c r="AB1851" s="211" t="str">
        <f t="shared" ref="AB1851" si="230">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31">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32">IF(AND(C1852="Smelter not listed",OR(LEN(D1852)=0,LEN(E1852)=0)),1,0)</f>
        <v>0</v>
      </c>
      <c r="AB1852" s="211" t="str">
        <f t="shared" ref="AB1852:AB1883" si="233">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31"/>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32"/>
        <v>0</v>
      </c>
      <c r="AB1853" s="211" t="str">
        <f t="shared" si="233"/>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31"/>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32"/>
        <v>0</v>
      </c>
      <c r="AB1854" s="211" t="str">
        <f t="shared" si="233"/>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31"/>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32"/>
        <v>0</v>
      </c>
      <c r="AB1855" s="211" t="str">
        <f t="shared" si="233"/>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31"/>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32"/>
        <v>0</v>
      </c>
      <c r="AB1856" s="211" t="str">
        <f t="shared" si="233"/>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31"/>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32"/>
        <v>0</v>
      </c>
      <c r="AB1857" s="211" t="str">
        <f t="shared" si="233"/>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31"/>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32"/>
        <v>0</v>
      </c>
      <c r="AB1858" s="211" t="str">
        <f t="shared" si="233"/>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31"/>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32"/>
        <v>0</v>
      </c>
      <c r="AB1859" s="211" t="str">
        <f t="shared" si="233"/>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31"/>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32"/>
        <v>0</v>
      </c>
      <c r="AB1860" s="211" t="str">
        <f t="shared" si="233"/>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31"/>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32"/>
        <v>0</v>
      </c>
      <c r="AB1861" s="211" t="str">
        <f t="shared" si="233"/>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31"/>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32"/>
        <v>0</v>
      </c>
      <c r="AB1862" s="211" t="str">
        <f t="shared" si="233"/>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31"/>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32"/>
        <v>0</v>
      </c>
      <c r="AB1863" s="211" t="str">
        <f t="shared" si="233"/>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31"/>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32"/>
        <v>0</v>
      </c>
      <c r="AB1864" s="211" t="str">
        <f t="shared" si="233"/>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31"/>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32"/>
        <v>0</v>
      </c>
      <c r="AB1865" s="211" t="str">
        <f t="shared" si="233"/>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31"/>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32"/>
        <v>0</v>
      </c>
      <c r="AB1866" s="211" t="str">
        <f t="shared" si="233"/>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31"/>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32"/>
        <v>0</v>
      </c>
      <c r="AB1867" s="211" t="str">
        <f t="shared" si="233"/>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31"/>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32"/>
        <v>0</v>
      </c>
      <c r="AB1868" s="211" t="str">
        <f t="shared" si="233"/>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31"/>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32"/>
        <v>0</v>
      </c>
      <c r="AB1869" s="211" t="str">
        <f t="shared" si="233"/>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31"/>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32"/>
        <v>0</v>
      </c>
      <c r="AB1870" s="211" t="str">
        <f t="shared" si="233"/>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31"/>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32"/>
        <v>0</v>
      </c>
      <c r="AB1871" s="211" t="str">
        <f t="shared" si="233"/>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31"/>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32"/>
        <v>0</v>
      </c>
      <c r="AB1872" s="211" t="str">
        <f t="shared" si="233"/>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31"/>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32"/>
        <v>0</v>
      </c>
      <c r="AB1873" s="211" t="str">
        <f t="shared" si="233"/>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31"/>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32"/>
        <v>0</v>
      </c>
      <c r="AB1874" s="211" t="str">
        <f t="shared" si="233"/>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31"/>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32"/>
        <v>0</v>
      </c>
      <c r="AB1875" s="211" t="str">
        <f t="shared" si="233"/>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31"/>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32"/>
        <v>0</v>
      </c>
      <c r="AB1876" s="211" t="str">
        <f t="shared" si="233"/>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31"/>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32"/>
        <v>0</v>
      </c>
      <c r="AB1877" s="211" t="str">
        <f t="shared" si="233"/>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31"/>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32"/>
        <v>0</v>
      </c>
      <c r="AB1878" s="211" t="str">
        <f t="shared" si="233"/>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31"/>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32"/>
        <v>0</v>
      </c>
      <c r="AB1879" s="211" t="str">
        <f t="shared" si="233"/>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31"/>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32"/>
        <v>0</v>
      </c>
      <c r="AB1880" s="211" t="str">
        <f t="shared" si="233"/>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31"/>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32"/>
        <v>0</v>
      </c>
      <c r="AB1881" s="211" t="str">
        <f t="shared" si="233"/>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31"/>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32"/>
        <v>0</v>
      </c>
      <c r="AB1882" s="211" t="str">
        <f t="shared" si="233"/>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31"/>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32"/>
        <v>0</v>
      </c>
      <c r="AB1883" s="211" t="str">
        <f t="shared" si="233"/>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34">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35">IF(AND(C1884="Smelter not listed",OR(LEN(D1884)=0,LEN(E1884)=0)),1,0)</f>
        <v>0</v>
      </c>
      <c r="AB1884" s="211" t="str">
        <f t="shared" ref="AB1884:AB1914" si="236">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34"/>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35"/>
        <v>0</v>
      </c>
      <c r="AB1885" s="211" t="str">
        <f t="shared" si="236"/>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34"/>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35"/>
        <v>0</v>
      </c>
      <c r="AB1886" s="211" t="str">
        <f t="shared" si="236"/>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34"/>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35"/>
        <v>0</v>
      </c>
      <c r="AB1887" s="211" t="str">
        <f t="shared" si="236"/>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34"/>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35"/>
        <v>0</v>
      </c>
      <c r="AB1888" s="211" t="str">
        <f t="shared" si="236"/>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34"/>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35"/>
        <v>0</v>
      </c>
      <c r="AB1889" s="211" t="str">
        <f t="shared" si="236"/>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34"/>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35"/>
        <v>0</v>
      </c>
      <c r="AB1890" s="211" t="str">
        <f t="shared" si="236"/>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34"/>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35"/>
        <v>0</v>
      </c>
      <c r="AB1891" s="211" t="str">
        <f t="shared" si="236"/>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34"/>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35"/>
        <v>0</v>
      </c>
      <c r="AB1892" s="211" t="str">
        <f t="shared" si="236"/>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34"/>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35"/>
        <v>0</v>
      </c>
      <c r="AB1893" s="211" t="str">
        <f t="shared" si="236"/>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34"/>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35"/>
        <v>0</v>
      </c>
      <c r="AB1894" s="211" t="str">
        <f t="shared" si="236"/>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34"/>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35"/>
        <v>0</v>
      </c>
      <c r="AB1895" s="211" t="str">
        <f t="shared" si="236"/>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34"/>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35"/>
        <v>0</v>
      </c>
      <c r="AB1896" s="211" t="str">
        <f t="shared" si="236"/>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34"/>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35"/>
        <v>0</v>
      </c>
      <c r="AB1897" s="211" t="str">
        <f t="shared" si="236"/>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34"/>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35"/>
        <v>0</v>
      </c>
      <c r="AB1898" s="211" t="str">
        <f t="shared" si="236"/>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34"/>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35"/>
        <v>0</v>
      </c>
      <c r="AB1899" s="211" t="str">
        <f t="shared" si="236"/>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34"/>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35"/>
        <v>0</v>
      </c>
      <c r="AB1900" s="211" t="str">
        <f t="shared" si="236"/>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34"/>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35"/>
        <v>0</v>
      </c>
      <c r="AB1901" s="211" t="str">
        <f t="shared" si="236"/>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34"/>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35"/>
        <v>0</v>
      </c>
      <c r="AB1902" s="211" t="str">
        <f t="shared" si="236"/>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34"/>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35"/>
        <v>0</v>
      </c>
      <c r="AB1903" s="211" t="str">
        <f t="shared" si="236"/>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34"/>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35"/>
        <v>0</v>
      </c>
      <c r="AB1904" s="211" t="str">
        <f t="shared" si="236"/>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34"/>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35"/>
        <v>0</v>
      </c>
      <c r="AB1905" s="211" t="str">
        <f t="shared" si="236"/>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34"/>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35"/>
        <v>0</v>
      </c>
      <c r="AB1906" s="211" t="str">
        <f t="shared" si="236"/>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34"/>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35"/>
        <v>0</v>
      </c>
      <c r="AB1907" s="211" t="str">
        <f t="shared" si="236"/>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34"/>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35"/>
        <v>0</v>
      </c>
      <c r="AB1908" s="211" t="str">
        <f t="shared" si="236"/>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34"/>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35"/>
        <v>0</v>
      </c>
      <c r="AB1909" s="211" t="str">
        <f t="shared" si="236"/>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34"/>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35"/>
        <v>0</v>
      </c>
      <c r="AB1910" s="211" t="str">
        <f t="shared" si="236"/>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34"/>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35"/>
        <v>0</v>
      </c>
      <c r="AB1911" s="211" t="str">
        <f t="shared" si="236"/>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34"/>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35"/>
        <v>0</v>
      </c>
      <c r="AB1912" s="211" t="str">
        <f t="shared" si="236"/>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34"/>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35"/>
        <v>0</v>
      </c>
      <c r="AB1913" s="211" t="str">
        <f t="shared" si="236"/>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34"/>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35"/>
        <v>0</v>
      </c>
      <c r="AB1914" s="211" t="str">
        <f t="shared" si="236"/>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37">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38">IF(AND(C1915="Smelter not listed",OR(LEN(D1915)=0,LEN(E1915)=0)),1,0)</f>
        <v>0</v>
      </c>
      <c r="AB1915" s="211" t="str">
        <f t="shared" ref="AB1915" si="239">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40">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41">IF(AND(C1916="Smelter not listed",OR(LEN(D1916)=0,LEN(E1916)=0)),1,0)</f>
        <v>0</v>
      </c>
      <c r="AB1916" s="211" t="str">
        <f t="shared" ref="AB1916:AB1947" si="242">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40"/>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41"/>
        <v>0</v>
      </c>
      <c r="AB1917" s="211" t="str">
        <f t="shared" si="242"/>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40"/>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41"/>
        <v>0</v>
      </c>
      <c r="AB1918" s="211" t="str">
        <f t="shared" si="242"/>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40"/>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41"/>
        <v>0</v>
      </c>
      <c r="AB1919" s="211" t="str">
        <f t="shared" si="242"/>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40"/>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41"/>
        <v>0</v>
      </c>
      <c r="AB1920" s="211" t="str">
        <f t="shared" si="242"/>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40"/>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41"/>
        <v>0</v>
      </c>
      <c r="AB1921" s="211" t="str">
        <f t="shared" si="242"/>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40"/>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41"/>
        <v>0</v>
      </c>
      <c r="AB1922" s="211" t="str">
        <f t="shared" si="242"/>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40"/>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41"/>
        <v>0</v>
      </c>
      <c r="AB1923" s="211" t="str">
        <f t="shared" si="242"/>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40"/>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41"/>
        <v>0</v>
      </c>
      <c r="AB1924" s="211" t="str">
        <f t="shared" si="242"/>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40"/>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41"/>
        <v>0</v>
      </c>
      <c r="AB1925" s="211" t="str">
        <f t="shared" si="242"/>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40"/>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41"/>
        <v>0</v>
      </c>
      <c r="AB1926" s="211" t="str">
        <f t="shared" si="242"/>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40"/>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41"/>
        <v>0</v>
      </c>
      <c r="AB1927" s="211" t="str">
        <f t="shared" si="242"/>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40"/>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41"/>
        <v>0</v>
      </c>
      <c r="AB1928" s="211" t="str">
        <f t="shared" si="242"/>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40"/>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41"/>
        <v>0</v>
      </c>
      <c r="AB1929" s="211" t="str">
        <f t="shared" si="242"/>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40"/>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41"/>
        <v>0</v>
      </c>
      <c r="AB1930" s="211" t="str">
        <f t="shared" si="242"/>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40"/>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41"/>
        <v>0</v>
      </c>
      <c r="AB1931" s="211" t="str">
        <f t="shared" si="242"/>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40"/>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41"/>
        <v>0</v>
      </c>
      <c r="AB1932" s="211" t="str">
        <f t="shared" si="242"/>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40"/>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41"/>
        <v>0</v>
      </c>
      <c r="AB1933" s="211" t="str">
        <f t="shared" si="242"/>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40"/>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41"/>
        <v>0</v>
      </c>
      <c r="AB1934" s="211" t="str">
        <f t="shared" si="242"/>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40"/>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41"/>
        <v>0</v>
      </c>
      <c r="AB1935" s="211" t="str">
        <f t="shared" si="242"/>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40"/>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41"/>
        <v>0</v>
      </c>
      <c r="AB1936" s="211" t="str">
        <f t="shared" si="242"/>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40"/>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41"/>
        <v>0</v>
      </c>
      <c r="AB1937" s="211" t="str">
        <f t="shared" si="242"/>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40"/>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41"/>
        <v>0</v>
      </c>
      <c r="AB1938" s="211" t="str">
        <f t="shared" si="242"/>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40"/>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41"/>
        <v>0</v>
      </c>
      <c r="AB1939" s="211" t="str">
        <f t="shared" si="242"/>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40"/>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41"/>
        <v>0</v>
      </c>
      <c r="AB1940" s="211" t="str">
        <f t="shared" si="242"/>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40"/>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41"/>
        <v>0</v>
      </c>
      <c r="AB1941" s="211" t="str">
        <f t="shared" si="242"/>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40"/>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41"/>
        <v>0</v>
      </c>
      <c r="AB1942" s="211" t="str">
        <f t="shared" si="242"/>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40"/>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41"/>
        <v>0</v>
      </c>
      <c r="AB1943" s="211" t="str">
        <f t="shared" si="242"/>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40"/>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41"/>
        <v>0</v>
      </c>
      <c r="AB1944" s="211" t="str">
        <f t="shared" si="242"/>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40"/>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41"/>
        <v>0</v>
      </c>
      <c r="AB1945" s="211" t="str">
        <f t="shared" si="242"/>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40"/>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41"/>
        <v>0</v>
      </c>
      <c r="AB1946" s="211" t="str">
        <f t="shared" si="242"/>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40"/>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41"/>
        <v>0</v>
      </c>
      <c r="AB1947" s="211" t="str">
        <f t="shared" si="242"/>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43">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44">IF(AND(C1948="Smelter not listed",OR(LEN(D1948)=0,LEN(E1948)=0)),1,0)</f>
        <v>0</v>
      </c>
      <c r="AB1948" s="211" t="str">
        <f t="shared" ref="AB1948:AB1978" si="245">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43"/>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44"/>
        <v>0</v>
      </c>
      <c r="AB1949" s="211" t="str">
        <f t="shared" si="245"/>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43"/>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44"/>
        <v>0</v>
      </c>
      <c r="AB1950" s="211" t="str">
        <f t="shared" si="245"/>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43"/>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44"/>
        <v>0</v>
      </c>
      <c r="AB1951" s="211" t="str">
        <f t="shared" si="245"/>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43"/>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44"/>
        <v>0</v>
      </c>
      <c r="AB1952" s="211" t="str">
        <f t="shared" si="245"/>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43"/>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44"/>
        <v>0</v>
      </c>
      <c r="AB1953" s="211" t="str">
        <f t="shared" si="245"/>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43"/>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44"/>
        <v>0</v>
      </c>
      <c r="AB1954" s="211" t="str">
        <f t="shared" si="245"/>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43"/>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44"/>
        <v>0</v>
      </c>
      <c r="AB1955" s="211" t="str">
        <f t="shared" si="245"/>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43"/>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44"/>
        <v>0</v>
      </c>
      <c r="AB1956" s="211" t="str">
        <f t="shared" si="245"/>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43"/>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44"/>
        <v>0</v>
      </c>
      <c r="AB1957" s="211" t="str">
        <f t="shared" si="245"/>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43"/>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44"/>
        <v>0</v>
      </c>
      <c r="AB1958" s="211" t="str">
        <f t="shared" si="245"/>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43"/>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44"/>
        <v>0</v>
      </c>
      <c r="AB1959" s="211" t="str">
        <f t="shared" si="245"/>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43"/>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44"/>
        <v>0</v>
      </c>
      <c r="AB1960" s="211" t="str">
        <f t="shared" si="245"/>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43"/>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44"/>
        <v>0</v>
      </c>
      <c r="AB1961" s="211" t="str">
        <f t="shared" si="245"/>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43"/>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44"/>
        <v>0</v>
      </c>
      <c r="AB1962" s="211" t="str">
        <f t="shared" si="245"/>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43"/>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44"/>
        <v>0</v>
      </c>
      <c r="AB1963" s="211" t="str">
        <f t="shared" si="245"/>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43"/>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44"/>
        <v>0</v>
      </c>
      <c r="AB1964" s="211" t="str">
        <f t="shared" si="245"/>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43"/>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44"/>
        <v>0</v>
      </c>
      <c r="AB1965" s="211" t="str">
        <f t="shared" si="245"/>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43"/>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44"/>
        <v>0</v>
      </c>
      <c r="AB1966" s="211" t="str">
        <f t="shared" si="245"/>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43"/>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44"/>
        <v>0</v>
      </c>
      <c r="AB1967" s="211" t="str">
        <f t="shared" si="245"/>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43"/>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44"/>
        <v>0</v>
      </c>
      <c r="AB1968" s="211" t="str">
        <f t="shared" si="245"/>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43"/>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44"/>
        <v>0</v>
      </c>
      <c r="AB1969" s="211" t="str">
        <f t="shared" si="245"/>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43"/>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44"/>
        <v>0</v>
      </c>
      <c r="AB1970" s="211" t="str">
        <f t="shared" si="245"/>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43"/>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44"/>
        <v>0</v>
      </c>
      <c r="AB1971" s="211" t="str">
        <f t="shared" si="245"/>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43"/>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44"/>
        <v>0</v>
      </c>
      <c r="AB1972" s="211" t="str">
        <f t="shared" si="245"/>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43"/>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44"/>
        <v>0</v>
      </c>
      <c r="AB1973" s="211" t="str">
        <f t="shared" si="245"/>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43"/>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44"/>
        <v>0</v>
      </c>
      <c r="AB1974" s="211" t="str">
        <f t="shared" si="245"/>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43"/>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44"/>
        <v>0</v>
      </c>
      <c r="AB1975" s="211" t="str">
        <f t="shared" si="245"/>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43"/>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44"/>
        <v>0</v>
      </c>
      <c r="AB1976" s="211" t="str">
        <f t="shared" si="245"/>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43"/>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44"/>
        <v>0</v>
      </c>
      <c r="AB1977" s="211" t="str">
        <f t="shared" si="245"/>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43"/>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44"/>
        <v>0</v>
      </c>
      <c r="AB1978" s="211" t="str">
        <f t="shared" si="245"/>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46">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47">IF(AND(C1979="Smelter not listed",OR(LEN(D1979)=0,LEN(E1979)=0)),1,0)</f>
        <v>0</v>
      </c>
      <c r="AB1979" s="211" t="str">
        <f t="shared" ref="AB1979" si="248">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49">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50">IF(AND(C1980="Smelter not listed",OR(LEN(D1980)=0,LEN(E1980)=0)),1,0)</f>
        <v>0</v>
      </c>
      <c r="AB1980" s="211" t="str">
        <f t="shared" ref="AB1980:AB2011" si="251">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49"/>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50"/>
        <v>0</v>
      </c>
      <c r="AB1981" s="211" t="str">
        <f t="shared" si="251"/>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49"/>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50"/>
        <v>0</v>
      </c>
      <c r="AB1982" s="211" t="str">
        <f t="shared" si="251"/>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49"/>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50"/>
        <v>0</v>
      </c>
      <c r="AB1983" s="211" t="str">
        <f t="shared" si="251"/>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49"/>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50"/>
        <v>0</v>
      </c>
      <c r="AB1984" s="211" t="str">
        <f t="shared" si="251"/>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49"/>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50"/>
        <v>0</v>
      </c>
      <c r="AB1985" s="211" t="str">
        <f t="shared" si="251"/>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49"/>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50"/>
        <v>0</v>
      </c>
      <c r="AB1986" s="211" t="str">
        <f t="shared" si="251"/>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49"/>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50"/>
        <v>0</v>
      </c>
      <c r="AB1987" s="211" t="str">
        <f t="shared" si="251"/>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49"/>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50"/>
        <v>0</v>
      </c>
      <c r="AB1988" s="211" t="str">
        <f t="shared" si="251"/>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49"/>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50"/>
        <v>0</v>
      </c>
      <c r="AB1989" s="211" t="str">
        <f t="shared" si="251"/>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49"/>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50"/>
        <v>0</v>
      </c>
      <c r="AB1990" s="211" t="str">
        <f t="shared" si="251"/>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49"/>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50"/>
        <v>0</v>
      </c>
      <c r="AB1991" s="211" t="str">
        <f t="shared" si="251"/>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49"/>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50"/>
        <v>0</v>
      </c>
      <c r="AB1992" s="211" t="str">
        <f t="shared" si="251"/>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49"/>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50"/>
        <v>0</v>
      </c>
      <c r="AB1993" s="211" t="str">
        <f t="shared" si="251"/>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49"/>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50"/>
        <v>0</v>
      </c>
      <c r="AB1994" s="211" t="str">
        <f t="shared" si="251"/>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49"/>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50"/>
        <v>0</v>
      </c>
      <c r="AB1995" s="211" t="str">
        <f t="shared" si="251"/>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49"/>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50"/>
        <v>0</v>
      </c>
      <c r="AB1996" s="211" t="str">
        <f t="shared" si="251"/>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49"/>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50"/>
        <v>0</v>
      </c>
      <c r="AB1997" s="211" t="str">
        <f t="shared" si="251"/>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49"/>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50"/>
        <v>0</v>
      </c>
      <c r="AB1998" s="211" t="str">
        <f t="shared" si="251"/>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49"/>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50"/>
        <v>0</v>
      </c>
      <c r="AB1999" s="211" t="str">
        <f t="shared" si="251"/>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49"/>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50"/>
        <v>0</v>
      </c>
      <c r="AB2000" s="211" t="str">
        <f t="shared" si="251"/>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49"/>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50"/>
        <v>0</v>
      </c>
      <c r="AB2001" s="211" t="str">
        <f t="shared" si="251"/>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49"/>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50"/>
        <v>0</v>
      </c>
      <c r="AB2002" s="211" t="str">
        <f t="shared" si="251"/>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49"/>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50"/>
        <v>0</v>
      </c>
      <c r="AB2003" s="211" t="str">
        <f t="shared" si="251"/>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49"/>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50"/>
        <v>0</v>
      </c>
      <c r="AB2004" s="211" t="str">
        <f t="shared" si="251"/>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49"/>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50"/>
        <v>0</v>
      </c>
      <c r="AB2005" s="211" t="str">
        <f t="shared" si="251"/>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49"/>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50"/>
        <v>0</v>
      </c>
      <c r="AB2006" s="211" t="str">
        <f t="shared" si="251"/>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49"/>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50"/>
        <v>0</v>
      </c>
      <c r="AB2007" s="211" t="str">
        <f t="shared" si="251"/>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49"/>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50"/>
        <v>0</v>
      </c>
      <c r="AB2008" s="211" t="str">
        <f t="shared" si="251"/>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49"/>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50"/>
        <v>0</v>
      </c>
      <c r="AB2009" s="211" t="str">
        <f t="shared" si="251"/>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49"/>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50"/>
        <v>0</v>
      </c>
      <c r="AB2010" s="211" t="str">
        <f t="shared" si="251"/>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49"/>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50"/>
        <v>0</v>
      </c>
      <c r="AB2011" s="211" t="str">
        <f t="shared" si="251"/>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52">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53">IF(AND(C2012="Smelter not listed",OR(LEN(D2012)=0,LEN(E2012)=0)),1,0)</f>
        <v>0</v>
      </c>
      <c r="AB2012" s="211" t="str">
        <f t="shared" ref="AB2012:AB2042" si="254">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52"/>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53"/>
        <v>0</v>
      </c>
      <c r="AB2013" s="211" t="str">
        <f t="shared" si="254"/>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52"/>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53"/>
        <v>0</v>
      </c>
      <c r="AB2014" s="211" t="str">
        <f t="shared" si="254"/>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52"/>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53"/>
        <v>0</v>
      </c>
      <c r="AB2015" s="211" t="str">
        <f t="shared" si="254"/>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52"/>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53"/>
        <v>0</v>
      </c>
      <c r="AB2016" s="211" t="str">
        <f t="shared" si="254"/>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52"/>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53"/>
        <v>0</v>
      </c>
      <c r="AB2017" s="211" t="str">
        <f t="shared" si="254"/>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52"/>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53"/>
        <v>0</v>
      </c>
      <c r="AB2018" s="211" t="str">
        <f t="shared" si="254"/>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52"/>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53"/>
        <v>0</v>
      </c>
      <c r="AB2019" s="211" t="str">
        <f t="shared" si="254"/>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52"/>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53"/>
        <v>0</v>
      </c>
      <c r="AB2020" s="211" t="str">
        <f t="shared" si="254"/>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52"/>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53"/>
        <v>0</v>
      </c>
      <c r="AB2021" s="211" t="str">
        <f t="shared" si="254"/>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52"/>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53"/>
        <v>0</v>
      </c>
      <c r="AB2022" s="211" t="str">
        <f t="shared" si="254"/>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52"/>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53"/>
        <v>0</v>
      </c>
      <c r="AB2023" s="211" t="str">
        <f t="shared" si="254"/>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52"/>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53"/>
        <v>0</v>
      </c>
      <c r="AB2024" s="211" t="str">
        <f t="shared" si="254"/>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52"/>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53"/>
        <v>0</v>
      </c>
      <c r="AB2025" s="211" t="str">
        <f t="shared" si="254"/>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52"/>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53"/>
        <v>0</v>
      </c>
      <c r="AB2026" s="211" t="str">
        <f t="shared" si="254"/>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52"/>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53"/>
        <v>0</v>
      </c>
      <c r="AB2027" s="211" t="str">
        <f t="shared" si="254"/>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52"/>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53"/>
        <v>0</v>
      </c>
      <c r="AB2028" s="211" t="str">
        <f t="shared" si="254"/>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52"/>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53"/>
        <v>0</v>
      </c>
      <c r="AB2029" s="211" t="str">
        <f t="shared" si="254"/>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52"/>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53"/>
        <v>0</v>
      </c>
      <c r="AB2030" s="211" t="str">
        <f t="shared" si="254"/>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52"/>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53"/>
        <v>0</v>
      </c>
      <c r="AB2031" s="211" t="str">
        <f t="shared" si="254"/>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52"/>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53"/>
        <v>0</v>
      </c>
      <c r="AB2032" s="211" t="str">
        <f t="shared" si="254"/>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52"/>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53"/>
        <v>0</v>
      </c>
      <c r="AB2033" s="211" t="str">
        <f t="shared" si="254"/>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52"/>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53"/>
        <v>0</v>
      </c>
      <c r="AB2034" s="211" t="str">
        <f t="shared" si="254"/>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52"/>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53"/>
        <v>0</v>
      </c>
      <c r="AB2035" s="211" t="str">
        <f t="shared" si="254"/>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52"/>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53"/>
        <v>0</v>
      </c>
      <c r="AB2036" s="211" t="str">
        <f t="shared" si="254"/>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52"/>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53"/>
        <v>0</v>
      </c>
      <c r="AB2037" s="211" t="str">
        <f t="shared" si="254"/>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52"/>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53"/>
        <v>0</v>
      </c>
      <c r="AB2038" s="211" t="str">
        <f t="shared" si="254"/>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52"/>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53"/>
        <v>0</v>
      </c>
      <c r="AB2039" s="211" t="str">
        <f t="shared" si="254"/>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52"/>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53"/>
        <v>0</v>
      </c>
      <c r="AB2040" s="211" t="str">
        <f t="shared" si="254"/>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52"/>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53"/>
        <v>0</v>
      </c>
      <c r="AB2041" s="211" t="str">
        <f t="shared" si="254"/>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52"/>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53"/>
        <v>0</v>
      </c>
      <c r="AB2042" s="211" t="str">
        <f t="shared" si="254"/>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55">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56">IF(AND(C2043="Smelter not listed",OR(LEN(D2043)=0,LEN(E2043)=0)),1,0)</f>
        <v>0</v>
      </c>
      <c r="AB2043" s="211" t="str">
        <f t="shared" ref="AB2043" si="257">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58">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59">IF(AND(C2044="Smelter not listed",OR(LEN(D2044)=0,LEN(E2044)=0)),1,0)</f>
        <v>0</v>
      </c>
      <c r="AB2044" s="211" t="str">
        <f t="shared" ref="AB2044:AB2075" si="260">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58"/>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59"/>
        <v>0</v>
      </c>
      <c r="AB2045" s="211" t="str">
        <f t="shared" si="260"/>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58"/>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59"/>
        <v>0</v>
      </c>
      <c r="AB2046" s="211" t="str">
        <f t="shared" si="260"/>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58"/>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59"/>
        <v>0</v>
      </c>
      <c r="AB2047" s="211" t="str">
        <f t="shared" si="260"/>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58"/>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59"/>
        <v>0</v>
      </c>
      <c r="AB2048" s="211" t="str">
        <f t="shared" si="260"/>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58"/>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59"/>
        <v>0</v>
      </c>
      <c r="AB2049" s="211" t="str">
        <f t="shared" si="260"/>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58"/>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59"/>
        <v>0</v>
      </c>
      <c r="AB2050" s="211" t="str">
        <f t="shared" si="260"/>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58"/>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59"/>
        <v>0</v>
      </c>
      <c r="AB2051" s="211" t="str">
        <f t="shared" si="260"/>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58"/>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59"/>
        <v>0</v>
      </c>
      <c r="AB2052" s="211" t="str">
        <f t="shared" si="260"/>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58"/>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59"/>
        <v>0</v>
      </c>
      <c r="AB2053" s="211" t="str">
        <f t="shared" si="260"/>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58"/>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59"/>
        <v>0</v>
      </c>
      <c r="AB2054" s="211" t="str">
        <f t="shared" si="260"/>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58"/>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59"/>
        <v>0</v>
      </c>
      <c r="AB2055" s="211" t="str">
        <f t="shared" si="260"/>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58"/>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59"/>
        <v>0</v>
      </c>
      <c r="AB2056" s="211" t="str">
        <f t="shared" si="260"/>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58"/>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59"/>
        <v>0</v>
      </c>
      <c r="AB2057" s="211" t="str">
        <f t="shared" si="260"/>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58"/>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59"/>
        <v>0</v>
      </c>
      <c r="AB2058" s="211" t="str">
        <f t="shared" si="260"/>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58"/>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59"/>
        <v>0</v>
      </c>
      <c r="AB2059" s="211" t="str">
        <f t="shared" si="260"/>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58"/>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59"/>
        <v>0</v>
      </c>
      <c r="AB2060" s="211" t="str">
        <f t="shared" si="260"/>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58"/>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59"/>
        <v>0</v>
      </c>
      <c r="AB2061" s="211" t="str">
        <f t="shared" si="260"/>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58"/>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59"/>
        <v>0</v>
      </c>
      <c r="AB2062" s="211" t="str">
        <f t="shared" si="260"/>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58"/>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59"/>
        <v>0</v>
      </c>
      <c r="AB2063" s="211" t="str">
        <f t="shared" si="260"/>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58"/>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59"/>
        <v>0</v>
      </c>
      <c r="AB2064" s="211" t="str">
        <f t="shared" si="260"/>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58"/>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59"/>
        <v>0</v>
      </c>
      <c r="AB2065" s="211" t="str">
        <f t="shared" si="260"/>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58"/>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59"/>
        <v>0</v>
      </c>
      <c r="AB2066" s="211" t="str">
        <f t="shared" si="260"/>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58"/>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59"/>
        <v>0</v>
      </c>
      <c r="AB2067" s="211" t="str">
        <f t="shared" si="260"/>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58"/>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59"/>
        <v>0</v>
      </c>
      <c r="AB2068" s="211" t="str">
        <f t="shared" si="260"/>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58"/>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59"/>
        <v>0</v>
      </c>
      <c r="AB2069" s="211" t="str">
        <f t="shared" si="260"/>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58"/>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59"/>
        <v>0</v>
      </c>
      <c r="AB2070" s="211" t="str">
        <f t="shared" si="260"/>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58"/>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59"/>
        <v>0</v>
      </c>
      <c r="AB2071" s="211" t="str">
        <f t="shared" si="260"/>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58"/>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59"/>
        <v>0</v>
      </c>
      <c r="AB2072" s="211" t="str">
        <f t="shared" si="260"/>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58"/>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59"/>
        <v>0</v>
      </c>
      <c r="AB2073" s="211" t="str">
        <f t="shared" si="260"/>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58"/>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59"/>
        <v>0</v>
      </c>
      <c r="AB2074" s="211" t="str">
        <f t="shared" si="260"/>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58"/>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59"/>
        <v>0</v>
      </c>
      <c r="AB2075" s="211" t="str">
        <f t="shared" si="260"/>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61">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62">IF(AND(C2076="Smelter not listed",OR(LEN(D2076)=0,LEN(E2076)=0)),1,0)</f>
        <v>0</v>
      </c>
      <c r="AB2076" s="211" t="str">
        <f t="shared" ref="AB2076:AB2106" si="263">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61"/>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62"/>
        <v>0</v>
      </c>
      <c r="AB2077" s="211" t="str">
        <f t="shared" si="263"/>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61"/>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62"/>
        <v>0</v>
      </c>
      <c r="AB2078" s="211" t="str">
        <f t="shared" si="263"/>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61"/>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62"/>
        <v>0</v>
      </c>
      <c r="AB2079" s="211" t="str">
        <f t="shared" si="263"/>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61"/>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62"/>
        <v>0</v>
      </c>
      <c r="AB2080" s="211" t="str">
        <f t="shared" si="263"/>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61"/>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62"/>
        <v>0</v>
      </c>
      <c r="AB2081" s="211" t="str">
        <f t="shared" si="263"/>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61"/>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62"/>
        <v>0</v>
      </c>
      <c r="AB2082" s="211" t="str">
        <f t="shared" si="263"/>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61"/>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62"/>
        <v>0</v>
      </c>
      <c r="AB2083" s="211" t="str">
        <f t="shared" si="263"/>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61"/>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62"/>
        <v>0</v>
      </c>
      <c r="AB2084" s="211" t="str">
        <f t="shared" si="263"/>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61"/>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62"/>
        <v>0</v>
      </c>
      <c r="AB2085" s="211" t="str">
        <f t="shared" si="263"/>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61"/>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62"/>
        <v>0</v>
      </c>
      <c r="AB2086" s="211" t="str">
        <f t="shared" si="263"/>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61"/>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62"/>
        <v>0</v>
      </c>
      <c r="AB2087" s="211" t="str">
        <f t="shared" si="263"/>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61"/>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62"/>
        <v>0</v>
      </c>
      <c r="AB2088" s="211" t="str">
        <f t="shared" si="263"/>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61"/>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62"/>
        <v>0</v>
      </c>
      <c r="AB2089" s="211" t="str">
        <f t="shared" si="263"/>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61"/>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62"/>
        <v>0</v>
      </c>
      <c r="AB2090" s="211" t="str">
        <f t="shared" si="263"/>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61"/>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62"/>
        <v>0</v>
      </c>
      <c r="AB2091" s="211" t="str">
        <f t="shared" si="263"/>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61"/>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62"/>
        <v>0</v>
      </c>
      <c r="AB2092" s="211" t="str">
        <f t="shared" si="263"/>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61"/>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62"/>
        <v>0</v>
      </c>
      <c r="AB2093" s="211" t="str">
        <f t="shared" si="263"/>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61"/>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62"/>
        <v>0</v>
      </c>
      <c r="AB2094" s="211" t="str">
        <f t="shared" si="263"/>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61"/>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62"/>
        <v>0</v>
      </c>
      <c r="AB2095" s="211" t="str">
        <f t="shared" si="263"/>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61"/>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62"/>
        <v>0</v>
      </c>
      <c r="AB2096" s="211" t="str">
        <f t="shared" si="263"/>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61"/>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62"/>
        <v>0</v>
      </c>
      <c r="AB2097" s="211" t="str">
        <f t="shared" si="263"/>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61"/>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62"/>
        <v>0</v>
      </c>
      <c r="AB2098" s="211" t="str">
        <f t="shared" si="263"/>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61"/>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62"/>
        <v>0</v>
      </c>
      <c r="AB2099" s="211" t="str">
        <f t="shared" si="263"/>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61"/>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62"/>
        <v>0</v>
      </c>
      <c r="AB2100" s="211" t="str">
        <f t="shared" si="263"/>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61"/>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62"/>
        <v>0</v>
      </c>
      <c r="AB2101" s="211" t="str">
        <f t="shared" si="263"/>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61"/>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62"/>
        <v>0</v>
      </c>
      <c r="AB2102" s="211" t="str">
        <f t="shared" si="263"/>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61"/>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62"/>
        <v>0</v>
      </c>
      <c r="AB2103" s="211" t="str">
        <f t="shared" si="263"/>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61"/>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62"/>
        <v>0</v>
      </c>
      <c r="AB2104" s="211" t="str">
        <f t="shared" si="263"/>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61"/>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62"/>
        <v>0</v>
      </c>
      <c r="AB2105" s="211" t="str">
        <f t="shared" si="263"/>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61"/>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62"/>
        <v>0</v>
      </c>
      <c r="AB2106" s="211" t="str">
        <f t="shared" si="263"/>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64">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65">IF(AND(C2107="Smelter not listed",OR(LEN(D2107)=0,LEN(E2107)=0)),1,0)</f>
        <v>0</v>
      </c>
      <c r="AB2107" s="211" t="str">
        <f t="shared" ref="AB2107" si="266">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67">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268">IF(AND(C2108="Smelter not listed",OR(LEN(D2108)=0,LEN(E2108)=0)),1,0)</f>
        <v>0</v>
      </c>
      <c r="AB2108" s="211" t="str">
        <f t="shared" ref="AB2108:AB2139" si="269">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67"/>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268"/>
        <v>0</v>
      </c>
      <c r="AB2109" s="211" t="str">
        <f t="shared" si="269"/>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67"/>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268"/>
        <v>0</v>
      </c>
      <c r="AB2110" s="211" t="str">
        <f t="shared" si="269"/>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67"/>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268"/>
        <v>0</v>
      </c>
      <c r="AB2111" s="211" t="str">
        <f t="shared" si="269"/>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67"/>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268"/>
        <v>0</v>
      </c>
      <c r="AB2112" s="211" t="str">
        <f t="shared" si="269"/>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67"/>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268"/>
        <v>0</v>
      </c>
      <c r="AB2113" s="211" t="str">
        <f t="shared" si="269"/>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67"/>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268"/>
        <v>0</v>
      </c>
      <c r="AB2114" s="211" t="str">
        <f t="shared" si="269"/>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67"/>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268"/>
        <v>0</v>
      </c>
      <c r="AB2115" s="211" t="str">
        <f t="shared" si="269"/>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67"/>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268"/>
        <v>0</v>
      </c>
      <c r="AB2116" s="211" t="str">
        <f t="shared" si="269"/>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67"/>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268"/>
        <v>0</v>
      </c>
      <c r="AB2117" s="211" t="str">
        <f t="shared" si="269"/>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67"/>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268"/>
        <v>0</v>
      </c>
      <c r="AB2118" s="211" t="str">
        <f t="shared" si="269"/>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67"/>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268"/>
        <v>0</v>
      </c>
      <c r="AB2119" s="211" t="str">
        <f t="shared" si="269"/>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67"/>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268"/>
        <v>0</v>
      </c>
      <c r="AB2120" s="211" t="str">
        <f t="shared" si="269"/>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67"/>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268"/>
        <v>0</v>
      </c>
      <c r="AB2121" s="211" t="str">
        <f t="shared" si="269"/>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67"/>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268"/>
        <v>0</v>
      </c>
      <c r="AB2122" s="211" t="str">
        <f t="shared" si="269"/>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67"/>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268"/>
        <v>0</v>
      </c>
      <c r="AB2123" s="211" t="str">
        <f t="shared" si="269"/>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67"/>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268"/>
        <v>0</v>
      </c>
      <c r="AB2124" s="211" t="str">
        <f t="shared" si="269"/>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67"/>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268"/>
        <v>0</v>
      </c>
      <c r="AB2125" s="211" t="str">
        <f t="shared" si="269"/>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67"/>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268"/>
        <v>0</v>
      </c>
      <c r="AB2126" s="211" t="str">
        <f t="shared" si="269"/>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67"/>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268"/>
        <v>0</v>
      </c>
      <c r="AB2127" s="211" t="str">
        <f t="shared" si="269"/>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67"/>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268"/>
        <v>0</v>
      </c>
      <c r="AB2128" s="211" t="str">
        <f t="shared" si="269"/>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67"/>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268"/>
        <v>0</v>
      </c>
      <c r="AB2129" s="211" t="str">
        <f t="shared" si="269"/>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67"/>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268"/>
        <v>0</v>
      </c>
      <c r="AB2130" s="211" t="str">
        <f t="shared" si="269"/>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67"/>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268"/>
        <v>0</v>
      </c>
      <c r="AB2131" s="211" t="str">
        <f t="shared" si="269"/>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67"/>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268"/>
        <v>0</v>
      </c>
      <c r="AB2132" s="211" t="str">
        <f t="shared" si="269"/>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67"/>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268"/>
        <v>0</v>
      </c>
      <c r="AB2133" s="211" t="str">
        <f t="shared" si="269"/>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67"/>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268"/>
        <v>0</v>
      </c>
      <c r="AB2134" s="211" t="str">
        <f t="shared" si="269"/>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67"/>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268"/>
        <v>0</v>
      </c>
      <c r="AB2135" s="211" t="str">
        <f t="shared" si="269"/>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67"/>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268"/>
        <v>0</v>
      </c>
      <c r="AB2136" s="211" t="str">
        <f t="shared" si="269"/>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67"/>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268"/>
        <v>0</v>
      </c>
      <c r="AB2137" s="211" t="str">
        <f t="shared" si="269"/>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67"/>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268"/>
        <v>0</v>
      </c>
      <c r="AB2138" s="211" t="str">
        <f t="shared" si="269"/>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67"/>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268"/>
        <v>0</v>
      </c>
      <c r="AB2139" s="211" t="str">
        <f t="shared" si="269"/>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270">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271">IF(AND(C2140="Smelter not listed",OR(LEN(D2140)=0,LEN(E2140)=0)),1,0)</f>
        <v>0</v>
      </c>
      <c r="AB2140" s="211" t="str">
        <f t="shared" ref="AB2140:AB2170" si="272">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270"/>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271"/>
        <v>0</v>
      </c>
      <c r="AB2141" s="211" t="str">
        <f t="shared" si="272"/>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270"/>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271"/>
        <v>0</v>
      </c>
      <c r="AB2142" s="211" t="str">
        <f t="shared" si="272"/>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270"/>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271"/>
        <v>0</v>
      </c>
      <c r="AB2143" s="211" t="str">
        <f t="shared" si="272"/>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270"/>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271"/>
        <v>0</v>
      </c>
      <c r="AB2144" s="211" t="str">
        <f t="shared" si="272"/>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270"/>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271"/>
        <v>0</v>
      </c>
      <c r="AB2145" s="211" t="str">
        <f t="shared" si="272"/>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270"/>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271"/>
        <v>0</v>
      </c>
      <c r="AB2146" s="211" t="str">
        <f t="shared" si="272"/>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270"/>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271"/>
        <v>0</v>
      </c>
      <c r="AB2147" s="211" t="str">
        <f t="shared" si="272"/>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270"/>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271"/>
        <v>0</v>
      </c>
      <c r="AB2148" s="211" t="str">
        <f t="shared" si="272"/>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270"/>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271"/>
        <v>0</v>
      </c>
      <c r="AB2149" s="211" t="str">
        <f t="shared" si="272"/>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270"/>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271"/>
        <v>0</v>
      </c>
      <c r="AB2150" s="211" t="str">
        <f t="shared" si="272"/>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270"/>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271"/>
        <v>0</v>
      </c>
      <c r="AB2151" s="211" t="str">
        <f t="shared" si="272"/>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270"/>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271"/>
        <v>0</v>
      </c>
      <c r="AB2152" s="211" t="str">
        <f t="shared" si="272"/>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270"/>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271"/>
        <v>0</v>
      </c>
      <c r="AB2153" s="211" t="str">
        <f t="shared" si="272"/>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270"/>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271"/>
        <v>0</v>
      </c>
      <c r="AB2154" s="211" t="str">
        <f t="shared" si="272"/>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270"/>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271"/>
        <v>0</v>
      </c>
      <c r="AB2155" s="211" t="str">
        <f t="shared" si="272"/>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270"/>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271"/>
        <v>0</v>
      </c>
      <c r="AB2156" s="211" t="str">
        <f t="shared" si="272"/>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270"/>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271"/>
        <v>0</v>
      </c>
      <c r="AB2157" s="211" t="str">
        <f t="shared" si="272"/>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270"/>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271"/>
        <v>0</v>
      </c>
      <c r="AB2158" s="211" t="str">
        <f t="shared" si="272"/>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270"/>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271"/>
        <v>0</v>
      </c>
      <c r="AB2159" s="211" t="str">
        <f t="shared" si="272"/>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270"/>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271"/>
        <v>0</v>
      </c>
      <c r="AB2160" s="211" t="str">
        <f t="shared" si="272"/>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270"/>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271"/>
        <v>0</v>
      </c>
      <c r="AB2161" s="211" t="str">
        <f t="shared" si="272"/>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270"/>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271"/>
        <v>0</v>
      </c>
      <c r="AB2162" s="211" t="str">
        <f t="shared" si="272"/>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270"/>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271"/>
        <v>0</v>
      </c>
      <c r="AB2163" s="211" t="str">
        <f t="shared" si="272"/>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270"/>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271"/>
        <v>0</v>
      </c>
      <c r="AB2164" s="211" t="str">
        <f t="shared" si="272"/>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270"/>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271"/>
        <v>0</v>
      </c>
      <c r="AB2165" s="211" t="str">
        <f t="shared" si="272"/>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270"/>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271"/>
        <v>0</v>
      </c>
      <c r="AB2166" s="211" t="str">
        <f t="shared" si="272"/>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270"/>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271"/>
        <v>0</v>
      </c>
      <c r="AB2167" s="211" t="str">
        <f t="shared" si="272"/>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270"/>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271"/>
        <v>0</v>
      </c>
      <c r="AB2168" s="211" t="str">
        <f t="shared" si="272"/>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270"/>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271"/>
        <v>0</v>
      </c>
      <c r="AB2169" s="211" t="str">
        <f t="shared" si="272"/>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270"/>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271"/>
        <v>0</v>
      </c>
      <c r="AB2170" s="211" t="str">
        <f t="shared" si="272"/>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273">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274">IF(AND(C2171="Smelter not listed",OR(LEN(D2171)=0,LEN(E2171)=0)),1,0)</f>
        <v>0</v>
      </c>
      <c r="AB2171" s="211" t="str">
        <f t="shared" ref="AB2171" si="275">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276">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277">IF(AND(C2172="Smelter not listed",OR(LEN(D2172)=0,LEN(E2172)=0)),1,0)</f>
        <v>0</v>
      </c>
      <c r="AB2172" s="211" t="str">
        <f t="shared" ref="AB2172:AB2203" si="278">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276"/>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277"/>
        <v>0</v>
      </c>
      <c r="AB2173" s="211" t="str">
        <f t="shared" si="278"/>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276"/>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277"/>
        <v>0</v>
      </c>
      <c r="AB2174" s="211" t="str">
        <f t="shared" si="278"/>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276"/>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277"/>
        <v>0</v>
      </c>
      <c r="AB2175" s="211" t="str">
        <f t="shared" si="278"/>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276"/>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277"/>
        <v>0</v>
      </c>
      <c r="AB2176" s="211" t="str">
        <f t="shared" si="278"/>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276"/>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277"/>
        <v>0</v>
      </c>
      <c r="AB2177" s="211" t="str">
        <f t="shared" si="278"/>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276"/>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277"/>
        <v>0</v>
      </c>
      <c r="AB2178" s="211" t="str">
        <f t="shared" si="278"/>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276"/>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277"/>
        <v>0</v>
      </c>
      <c r="AB2179" s="211" t="str">
        <f t="shared" si="278"/>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276"/>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277"/>
        <v>0</v>
      </c>
      <c r="AB2180" s="211" t="str">
        <f t="shared" si="278"/>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276"/>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277"/>
        <v>0</v>
      </c>
      <c r="AB2181" s="211" t="str">
        <f t="shared" si="278"/>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276"/>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277"/>
        <v>0</v>
      </c>
      <c r="AB2182" s="211" t="str">
        <f t="shared" si="278"/>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276"/>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277"/>
        <v>0</v>
      </c>
      <c r="AB2183" s="211" t="str">
        <f t="shared" si="278"/>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276"/>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277"/>
        <v>0</v>
      </c>
      <c r="AB2184" s="211" t="str">
        <f t="shared" si="278"/>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276"/>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277"/>
        <v>0</v>
      </c>
      <c r="AB2185" s="211" t="str">
        <f t="shared" si="278"/>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276"/>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277"/>
        <v>0</v>
      </c>
      <c r="AB2186" s="211" t="str">
        <f t="shared" si="278"/>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276"/>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277"/>
        <v>0</v>
      </c>
      <c r="AB2187" s="211" t="str">
        <f t="shared" si="278"/>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276"/>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277"/>
        <v>0</v>
      </c>
      <c r="AB2188" s="211" t="str">
        <f t="shared" si="278"/>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276"/>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277"/>
        <v>0</v>
      </c>
      <c r="AB2189" s="211" t="str">
        <f t="shared" si="278"/>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276"/>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277"/>
        <v>0</v>
      </c>
      <c r="AB2190" s="211" t="str">
        <f t="shared" si="278"/>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276"/>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277"/>
        <v>0</v>
      </c>
      <c r="AB2191" s="211" t="str">
        <f t="shared" si="278"/>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276"/>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277"/>
        <v>0</v>
      </c>
      <c r="AB2192" s="211" t="str">
        <f t="shared" si="278"/>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276"/>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277"/>
        <v>0</v>
      </c>
      <c r="AB2193" s="211" t="str">
        <f t="shared" si="278"/>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276"/>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277"/>
        <v>0</v>
      </c>
      <c r="AB2194" s="211" t="str">
        <f t="shared" si="278"/>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276"/>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277"/>
        <v>0</v>
      </c>
      <c r="AB2195" s="211" t="str">
        <f t="shared" si="278"/>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276"/>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277"/>
        <v>0</v>
      </c>
      <c r="AB2196" s="211" t="str">
        <f t="shared" si="278"/>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276"/>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277"/>
        <v>0</v>
      </c>
      <c r="AB2197" s="211" t="str">
        <f t="shared" si="278"/>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276"/>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277"/>
        <v>0</v>
      </c>
      <c r="AB2198" s="211" t="str">
        <f t="shared" si="278"/>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276"/>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277"/>
        <v>0</v>
      </c>
      <c r="AB2199" s="211" t="str">
        <f t="shared" si="278"/>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276"/>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277"/>
        <v>0</v>
      </c>
      <c r="AB2200" s="211" t="str">
        <f t="shared" si="278"/>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276"/>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277"/>
        <v>0</v>
      </c>
      <c r="AB2201" s="211" t="str">
        <f t="shared" si="278"/>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276"/>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277"/>
        <v>0</v>
      </c>
      <c r="AB2202" s="211" t="str">
        <f t="shared" si="278"/>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276"/>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277"/>
        <v>0</v>
      </c>
      <c r="AB2203" s="211" t="str">
        <f t="shared" si="278"/>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279">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280">IF(AND(C2204="Smelter not listed",OR(LEN(D2204)=0,LEN(E2204)=0)),1,0)</f>
        <v>0</v>
      </c>
      <c r="AB2204" s="211" t="str">
        <f t="shared" ref="AB2204:AB2234" si="281">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279"/>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280"/>
        <v>0</v>
      </c>
      <c r="AB2205" s="211" t="str">
        <f t="shared" si="281"/>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279"/>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280"/>
        <v>0</v>
      </c>
      <c r="AB2206" s="211" t="str">
        <f t="shared" si="281"/>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279"/>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280"/>
        <v>0</v>
      </c>
      <c r="AB2207" s="211" t="str">
        <f t="shared" si="281"/>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279"/>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280"/>
        <v>0</v>
      </c>
      <c r="AB2208" s="211" t="str">
        <f t="shared" si="281"/>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279"/>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280"/>
        <v>0</v>
      </c>
      <c r="AB2209" s="211" t="str">
        <f t="shared" si="281"/>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279"/>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280"/>
        <v>0</v>
      </c>
      <c r="AB2210" s="211" t="str">
        <f t="shared" si="281"/>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279"/>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280"/>
        <v>0</v>
      </c>
      <c r="AB2211" s="211" t="str">
        <f t="shared" si="281"/>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279"/>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280"/>
        <v>0</v>
      </c>
      <c r="AB2212" s="211" t="str">
        <f t="shared" si="281"/>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279"/>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280"/>
        <v>0</v>
      </c>
      <c r="AB2213" s="211" t="str">
        <f t="shared" si="281"/>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279"/>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280"/>
        <v>0</v>
      </c>
      <c r="AB2214" s="211" t="str">
        <f t="shared" si="281"/>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279"/>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280"/>
        <v>0</v>
      </c>
      <c r="AB2215" s="211" t="str">
        <f t="shared" si="281"/>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279"/>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280"/>
        <v>0</v>
      </c>
      <c r="AB2216" s="211" t="str">
        <f t="shared" si="281"/>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279"/>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280"/>
        <v>0</v>
      </c>
      <c r="AB2217" s="211" t="str">
        <f t="shared" si="281"/>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279"/>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280"/>
        <v>0</v>
      </c>
      <c r="AB2218" s="211" t="str">
        <f t="shared" si="281"/>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279"/>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280"/>
        <v>0</v>
      </c>
      <c r="AB2219" s="211" t="str">
        <f t="shared" si="281"/>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279"/>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280"/>
        <v>0</v>
      </c>
      <c r="AB2220" s="211" t="str">
        <f t="shared" si="281"/>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279"/>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280"/>
        <v>0</v>
      </c>
      <c r="AB2221" s="211" t="str">
        <f t="shared" si="281"/>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279"/>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280"/>
        <v>0</v>
      </c>
      <c r="AB2222" s="211" t="str">
        <f t="shared" si="281"/>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279"/>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280"/>
        <v>0</v>
      </c>
      <c r="AB2223" s="211" t="str">
        <f t="shared" si="281"/>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279"/>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280"/>
        <v>0</v>
      </c>
      <c r="AB2224" s="211" t="str">
        <f t="shared" si="281"/>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279"/>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280"/>
        <v>0</v>
      </c>
      <c r="AB2225" s="211" t="str">
        <f t="shared" si="281"/>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279"/>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280"/>
        <v>0</v>
      </c>
      <c r="AB2226" s="211" t="str">
        <f t="shared" si="281"/>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279"/>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280"/>
        <v>0</v>
      </c>
      <c r="AB2227" s="211" t="str">
        <f t="shared" si="281"/>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279"/>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280"/>
        <v>0</v>
      </c>
      <c r="AB2228" s="211" t="str">
        <f t="shared" si="281"/>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279"/>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280"/>
        <v>0</v>
      </c>
      <c r="AB2229" s="211" t="str">
        <f t="shared" si="281"/>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279"/>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280"/>
        <v>0</v>
      </c>
      <c r="AB2230" s="211" t="str">
        <f t="shared" si="281"/>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279"/>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280"/>
        <v>0</v>
      </c>
      <c r="AB2231" s="211" t="str">
        <f t="shared" si="281"/>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279"/>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280"/>
        <v>0</v>
      </c>
      <c r="AB2232" s="211" t="str">
        <f t="shared" si="281"/>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279"/>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280"/>
        <v>0</v>
      </c>
      <c r="AB2233" s="211" t="str">
        <f t="shared" si="281"/>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279"/>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280"/>
        <v>0</v>
      </c>
      <c r="AB2234" s="211" t="str">
        <f t="shared" si="281"/>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282">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283">IF(AND(C2235="Smelter not listed",OR(LEN(D2235)=0,LEN(E2235)=0)),1,0)</f>
        <v>0</v>
      </c>
      <c r="AB2235" s="211" t="str">
        <f t="shared" ref="AB2235" si="284">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285">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286">IF(AND(C2236="Smelter not listed",OR(LEN(D2236)=0,LEN(E2236)=0)),1,0)</f>
        <v>0</v>
      </c>
      <c r="AB2236" s="211" t="str">
        <f t="shared" ref="AB2236:AB2267" si="287">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285"/>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286"/>
        <v>0</v>
      </c>
      <c r="AB2237" s="211" t="str">
        <f t="shared" si="287"/>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285"/>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286"/>
        <v>0</v>
      </c>
      <c r="AB2238" s="211" t="str">
        <f t="shared" si="287"/>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285"/>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286"/>
        <v>0</v>
      </c>
      <c r="AB2239" s="211" t="str">
        <f t="shared" si="287"/>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285"/>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286"/>
        <v>0</v>
      </c>
      <c r="AB2240" s="211" t="str">
        <f t="shared" si="287"/>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285"/>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286"/>
        <v>0</v>
      </c>
      <c r="AB2241" s="211" t="str">
        <f t="shared" si="287"/>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285"/>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286"/>
        <v>0</v>
      </c>
      <c r="AB2242" s="211" t="str">
        <f t="shared" si="287"/>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285"/>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286"/>
        <v>0</v>
      </c>
      <c r="AB2243" s="211" t="str">
        <f t="shared" si="287"/>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285"/>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286"/>
        <v>0</v>
      </c>
      <c r="AB2244" s="211" t="str">
        <f t="shared" si="287"/>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285"/>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286"/>
        <v>0</v>
      </c>
      <c r="AB2245" s="211" t="str">
        <f t="shared" si="287"/>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285"/>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286"/>
        <v>0</v>
      </c>
      <c r="AB2246" s="211" t="str">
        <f t="shared" si="287"/>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285"/>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286"/>
        <v>0</v>
      </c>
      <c r="AB2247" s="211" t="str">
        <f t="shared" si="287"/>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285"/>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286"/>
        <v>0</v>
      </c>
      <c r="AB2248" s="211" t="str">
        <f t="shared" si="287"/>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285"/>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286"/>
        <v>0</v>
      </c>
      <c r="AB2249" s="211" t="str">
        <f t="shared" si="287"/>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285"/>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286"/>
        <v>0</v>
      </c>
      <c r="AB2250" s="211" t="str">
        <f t="shared" si="287"/>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285"/>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286"/>
        <v>0</v>
      </c>
      <c r="AB2251" s="211" t="str">
        <f t="shared" si="287"/>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285"/>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286"/>
        <v>0</v>
      </c>
      <c r="AB2252" s="211" t="str">
        <f t="shared" si="287"/>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285"/>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286"/>
        <v>0</v>
      </c>
      <c r="AB2253" s="211" t="str">
        <f t="shared" si="287"/>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285"/>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286"/>
        <v>0</v>
      </c>
      <c r="AB2254" s="211" t="str">
        <f t="shared" si="287"/>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285"/>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286"/>
        <v>0</v>
      </c>
      <c r="AB2255" s="211" t="str">
        <f t="shared" si="287"/>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285"/>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286"/>
        <v>0</v>
      </c>
      <c r="AB2256" s="211" t="str">
        <f t="shared" si="287"/>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285"/>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286"/>
        <v>0</v>
      </c>
      <c r="AB2257" s="211" t="str">
        <f t="shared" si="287"/>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285"/>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286"/>
        <v>0</v>
      </c>
      <c r="AB2258" s="211" t="str">
        <f t="shared" si="287"/>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285"/>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286"/>
        <v>0</v>
      </c>
      <c r="AB2259" s="211" t="str">
        <f t="shared" si="287"/>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285"/>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286"/>
        <v>0</v>
      </c>
      <c r="AB2260" s="211" t="str">
        <f t="shared" si="287"/>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285"/>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286"/>
        <v>0</v>
      </c>
      <c r="AB2261" s="211" t="str">
        <f t="shared" si="287"/>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285"/>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286"/>
        <v>0</v>
      </c>
      <c r="AB2262" s="211" t="str">
        <f t="shared" si="287"/>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285"/>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286"/>
        <v>0</v>
      </c>
      <c r="AB2263" s="211" t="str">
        <f t="shared" si="287"/>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285"/>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286"/>
        <v>0</v>
      </c>
      <c r="AB2264" s="211" t="str">
        <f t="shared" si="287"/>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285"/>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286"/>
        <v>0</v>
      </c>
      <c r="AB2265" s="211" t="str">
        <f t="shared" si="287"/>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285"/>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286"/>
        <v>0</v>
      </c>
      <c r="AB2266" s="211" t="str">
        <f t="shared" si="287"/>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285"/>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286"/>
        <v>0</v>
      </c>
      <c r="AB2267" s="211" t="str">
        <f t="shared" si="287"/>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288">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289">IF(AND(C2268="Smelter not listed",OR(LEN(D2268)=0,LEN(E2268)=0)),1,0)</f>
        <v>0</v>
      </c>
      <c r="AB2268" s="211" t="str">
        <f t="shared" ref="AB2268:AB2298" si="290">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288"/>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289"/>
        <v>0</v>
      </c>
      <c r="AB2269" s="211" t="str">
        <f t="shared" si="290"/>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288"/>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289"/>
        <v>0</v>
      </c>
      <c r="AB2270" s="211" t="str">
        <f t="shared" si="290"/>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288"/>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289"/>
        <v>0</v>
      </c>
      <c r="AB2271" s="211" t="str">
        <f t="shared" si="290"/>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288"/>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289"/>
        <v>0</v>
      </c>
      <c r="AB2272" s="211" t="str">
        <f t="shared" si="290"/>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288"/>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289"/>
        <v>0</v>
      </c>
      <c r="AB2273" s="211" t="str">
        <f t="shared" si="290"/>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288"/>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289"/>
        <v>0</v>
      </c>
      <c r="AB2274" s="211" t="str">
        <f t="shared" si="290"/>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288"/>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289"/>
        <v>0</v>
      </c>
      <c r="AB2275" s="211" t="str">
        <f t="shared" si="290"/>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288"/>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289"/>
        <v>0</v>
      </c>
      <c r="AB2276" s="211" t="str">
        <f t="shared" si="290"/>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288"/>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289"/>
        <v>0</v>
      </c>
      <c r="AB2277" s="211" t="str">
        <f t="shared" si="290"/>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288"/>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289"/>
        <v>0</v>
      </c>
      <c r="AB2278" s="211" t="str">
        <f t="shared" si="290"/>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288"/>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289"/>
        <v>0</v>
      </c>
      <c r="AB2279" s="211" t="str">
        <f t="shared" si="290"/>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288"/>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289"/>
        <v>0</v>
      </c>
      <c r="AB2280" s="211" t="str">
        <f t="shared" si="290"/>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288"/>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289"/>
        <v>0</v>
      </c>
      <c r="AB2281" s="211" t="str">
        <f t="shared" si="290"/>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288"/>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289"/>
        <v>0</v>
      </c>
      <c r="AB2282" s="211" t="str">
        <f t="shared" si="290"/>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288"/>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289"/>
        <v>0</v>
      </c>
      <c r="AB2283" s="211" t="str">
        <f t="shared" si="290"/>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288"/>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289"/>
        <v>0</v>
      </c>
      <c r="AB2284" s="211" t="str">
        <f t="shared" si="290"/>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288"/>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289"/>
        <v>0</v>
      </c>
      <c r="AB2285" s="211" t="str">
        <f t="shared" si="290"/>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288"/>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289"/>
        <v>0</v>
      </c>
      <c r="AB2286" s="211" t="str">
        <f t="shared" si="290"/>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288"/>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289"/>
        <v>0</v>
      </c>
      <c r="AB2287" s="211" t="str">
        <f t="shared" si="290"/>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288"/>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289"/>
        <v>0</v>
      </c>
      <c r="AB2288" s="211" t="str">
        <f t="shared" si="290"/>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288"/>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289"/>
        <v>0</v>
      </c>
      <c r="AB2289" s="211" t="str">
        <f t="shared" si="290"/>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288"/>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289"/>
        <v>0</v>
      </c>
      <c r="AB2290" s="211" t="str">
        <f t="shared" si="290"/>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288"/>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289"/>
        <v>0</v>
      </c>
      <c r="AB2291" s="211" t="str">
        <f t="shared" si="290"/>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288"/>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289"/>
        <v>0</v>
      </c>
      <c r="AB2292" s="211" t="str">
        <f t="shared" si="290"/>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288"/>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289"/>
        <v>0</v>
      </c>
      <c r="AB2293" s="211" t="str">
        <f t="shared" si="290"/>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288"/>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289"/>
        <v>0</v>
      </c>
      <c r="AB2294" s="211" t="str">
        <f t="shared" si="290"/>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288"/>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289"/>
        <v>0</v>
      </c>
      <c r="AB2295" s="211" t="str">
        <f t="shared" si="290"/>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288"/>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289"/>
        <v>0</v>
      </c>
      <c r="AB2296" s="211" t="str">
        <f t="shared" si="290"/>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288"/>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289"/>
        <v>0</v>
      </c>
      <c r="AB2297" s="211" t="str">
        <f t="shared" si="290"/>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288"/>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289"/>
        <v>0</v>
      </c>
      <c r="AB2298" s="211" t="str">
        <f t="shared" si="290"/>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291">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292">IF(AND(C2299="Smelter not listed",OR(LEN(D2299)=0,LEN(E2299)=0)),1,0)</f>
        <v>0</v>
      </c>
      <c r="AB2299" s="211" t="str">
        <f t="shared" ref="AB2299" si="293">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294">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295">IF(AND(C2300="Smelter not listed",OR(LEN(D2300)=0,LEN(E2300)=0)),1,0)</f>
        <v>0</v>
      </c>
      <c r="AB2300" s="211" t="str">
        <f t="shared" ref="AB2300:AB2331" si="296">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294"/>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295"/>
        <v>0</v>
      </c>
      <c r="AB2301" s="211" t="str">
        <f t="shared" si="296"/>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294"/>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295"/>
        <v>0</v>
      </c>
      <c r="AB2302" s="211" t="str">
        <f t="shared" si="296"/>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294"/>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295"/>
        <v>0</v>
      </c>
      <c r="AB2303" s="211" t="str">
        <f t="shared" si="296"/>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294"/>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295"/>
        <v>0</v>
      </c>
      <c r="AB2304" s="211" t="str">
        <f t="shared" si="296"/>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294"/>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295"/>
        <v>0</v>
      </c>
      <c r="AB2305" s="211" t="str">
        <f t="shared" si="296"/>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294"/>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295"/>
        <v>0</v>
      </c>
      <c r="AB2306" s="211" t="str">
        <f t="shared" si="296"/>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294"/>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295"/>
        <v>0</v>
      </c>
      <c r="AB2307" s="211" t="str">
        <f t="shared" si="296"/>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294"/>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295"/>
        <v>0</v>
      </c>
      <c r="AB2308" s="211" t="str">
        <f t="shared" si="296"/>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294"/>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295"/>
        <v>0</v>
      </c>
      <c r="AB2309" s="211" t="str">
        <f t="shared" si="296"/>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294"/>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295"/>
        <v>0</v>
      </c>
      <c r="AB2310" s="211" t="str">
        <f t="shared" si="296"/>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294"/>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295"/>
        <v>0</v>
      </c>
      <c r="AB2311" s="211" t="str">
        <f t="shared" si="296"/>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294"/>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295"/>
        <v>0</v>
      </c>
      <c r="AB2312" s="211" t="str">
        <f t="shared" si="296"/>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294"/>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295"/>
        <v>0</v>
      </c>
      <c r="AB2313" s="211" t="str">
        <f t="shared" si="296"/>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294"/>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295"/>
        <v>0</v>
      </c>
      <c r="AB2314" s="211" t="str">
        <f t="shared" si="296"/>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294"/>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295"/>
        <v>0</v>
      </c>
      <c r="AB2315" s="211" t="str">
        <f t="shared" si="296"/>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294"/>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295"/>
        <v>0</v>
      </c>
      <c r="AB2316" s="211" t="str">
        <f t="shared" si="296"/>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294"/>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295"/>
        <v>0</v>
      </c>
      <c r="AB2317" s="211" t="str">
        <f t="shared" si="296"/>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294"/>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295"/>
        <v>0</v>
      </c>
      <c r="AB2318" s="211" t="str">
        <f t="shared" si="296"/>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294"/>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295"/>
        <v>0</v>
      </c>
      <c r="AB2319" s="211" t="str">
        <f t="shared" si="296"/>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294"/>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295"/>
        <v>0</v>
      </c>
      <c r="AB2320" s="211" t="str">
        <f t="shared" si="296"/>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294"/>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295"/>
        <v>0</v>
      </c>
      <c r="AB2321" s="211" t="str">
        <f t="shared" si="296"/>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294"/>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295"/>
        <v>0</v>
      </c>
      <c r="AB2322" s="211" t="str">
        <f t="shared" si="296"/>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294"/>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295"/>
        <v>0</v>
      </c>
      <c r="AB2323" s="211" t="str">
        <f t="shared" si="296"/>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294"/>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295"/>
        <v>0</v>
      </c>
      <c r="AB2324" s="211" t="str">
        <f t="shared" si="296"/>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294"/>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295"/>
        <v>0</v>
      </c>
      <c r="AB2325" s="211" t="str">
        <f t="shared" si="296"/>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294"/>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295"/>
        <v>0</v>
      </c>
      <c r="AB2326" s="211" t="str">
        <f t="shared" si="296"/>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294"/>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295"/>
        <v>0</v>
      </c>
      <c r="AB2327" s="211" t="str">
        <f t="shared" si="296"/>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294"/>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295"/>
        <v>0</v>
      </c>
      <c r="AB2328" s="211" t="str">
        <f t="shared" si="296"/>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294"/>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295"/>
        <v>0</v>
      </c>
      <c r="AB2329" s="211" t="str">
        <f t="shared" si="296"/>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294"/>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295"/>
        <v>0</v>
      </c>
      <c r="AB2330" s="211" t="str">
        <f t="shared" si="296"/>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294"/>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295"/>
        <v>0</v>
      </c>
      <c r="AB2331" s="211" t="str">
        <f t="shared" si="296"/>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297">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298">IF(AND(C2332="Smelter not listed",OR(LEN(D2332)=0,LEN(E2332)=0)),1,0)</f>
        <v>0</v>
      </c>
      <c r="AB2332" s="211" t="str">
        <f t="shared" ref="AB2332:AB2362" si="299">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297"/>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298"/>
        <v>0</v>
      </c>
      <c r="AB2333" s="211" t="str">
        <f t="shared" si="299"/>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297"/>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298"/>
        <v>0</v>
      </c>
      <c r="AB2334" s="211" t="str">
        <f t="shared" si="299"/>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297"/>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298"/>
        <v>0</v>
      </c>
      <c r="AB2335" s="211" t="str">
        <f t="shared" si="299"/>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297"/>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298"/>
        <v>0</v>
      </c>
      <c r="AB2336" s="211" t="str">
        <f t="shared" si="299"/>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297"/>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298"/>
        <v>0</v>
      </c>
      <c r="AB2337" s="211" t="str">
        <f t="shared" si="299"/>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297"/>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298"/>
        <v>0</v>
      </c>
      <c r="AB2338" s="211" t="str">
        <f t="shared" si="299"/>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297"/>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298"/>
        <v>0</v>
      </c>
      <c r="AB2339" s="211" t="str">
        <f t="shared" si="299"/>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297"/>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298"/>
        <v>0</v>
      </c>
      <c r="AB2340" s="211" t="str">
        <f t="shared" si="299"/>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297"/>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298"/>
        <v>0</v>
      </c>
      <c r="AB2341" s="211" t="str">
        <f t="shared" si="299"/>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297"/>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298"/>
        <v>0</v>
      </c>
      <c r="AB2342" s="211" t="str">
        <f t="shared" si="299"/>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297"/>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298"/>
        <v>0</v>
      </c>
      <c r="AB2343" s="211" t="str">
        <f t="shared" si="299"/>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297"/>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298"/>
        <v>0</v>
      </c>
      <c r="AB2344" s="211" t="str">
        <f t="shared" si="299"/>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297"/>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298"/>
        <v>0</v>
      </c>
      <c r="AB2345" s="211" t="str">
        <f t="shared" si="299"/>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297"/>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298"/>
        <v>0</v>
      </c>
      <c r="AB2346" s="211" t="str">
        <f t="shared" si="299"/>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297"/>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298"/>
        <v>0</v>
      </c>
      <c r="AB2347" s="211" t="str">
        <f t="shared" si="299"/>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297"/>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298"/>
        <v>0</v>
      </c>
      <c r="AB2348" s="211" t="str">
        <f t="shared" si="299"/>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297"/>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298"/>
        <v>0</v>
      </c>
      <c r="AB2349" s="211" t="str">
        <f t="shared" si="299"/>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297"/>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298"/>
        <v>0</v>
      </c>
      <c r="AB2350" s="211" t="str">
        <f t="shared" si="299"/>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297"/>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298"/>
        <v>0</v>
      </c>
      <c r="AB2351" s="211" t="str">
        <f t="shared" si="299"/>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297"/>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298"/>
        <v>0</v>
      </c>
      <c r="AB2352" s="211" t="str">
        <f t="shared" si="299"/>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297"/>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298"/>
        <v>0</v>
      </c>
      <c r="AB2353" s="211" t="str">
        <f t="shared" si="299"/>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297"/>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298"/>
        <v>0</v>
      </c>
      <c r="AB2354" s="211" t="str">
        <f t="shared" si="299"/>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297"/>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298"/>
        <v>0</v>
      </c>
      <c r="AB2355" s="211" t="str">
        <f t="shared" si="299"/>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297"/>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298"/>
        <v>0</v>
      </c>
      <c r="AB2356" s="211" t="str">
        <f t="shared" si="299"/>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297"/>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298"/>
        <v>0</v>
      </c>
      <c r="AB2357" s="211" t="str">
        <f t="shared" si="299"/>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297"/>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298"/>
        <v>0</v>
      </c>
      <c r="AB2358" s="211" t="str">
        <f t="shared" si="299"/>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297"/>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298"/>
        <v>0</v>
      </c>
      <c r="AB2359" s="211" t="str">
        <f t="shared" si="299"/>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297"/>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298"/>
        <v>0</v>
      </c>
      <c r="AB2360" s="211" t="str">
        <f t="shared" si="299"/>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297"/>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298"/>
        <v>0</v>
      </c>
      <c r="AB2361" s="211" t="str">
        <f t="shared" si="299"/>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297"/>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298"/>
        <v>0</v>
      </c>
      <c r="AB2362" s="211" t="str">
        <f t="shared" si="299"/>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00">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01">IF(AND(C2363="Smelter not listed",OR(LEN(D2363)=0,LEN(E2363)=0)),1,0)</f>
        <v>0</v>
      </c>
      <c r="AB2363" s="211" t="str">
        <f t="shared" ref="AB2363" si="302">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03">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04">IF(AND(C2364="Smelter not listed",OR(LEN(D2364)=0,LEN(E2364)=0)),1,0)</f>
        <v>0</v>
      </c>
      <c r="AB2364" s="211" t="str">
        <f t="shared" ref="AB2364:AB2395" si="305">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03"/>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04"/>
        <v>0</v>
      </c>
      <c r="AB2365" s="211" t="str">
        <f t="shared" si="305"/>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03"/>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04"/>
        <v>0</v>
      </c>
      <c r="AB2366" s="211" t="str">
        <f t="shared" si="305"/>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03"/>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04"/>
        <v>0</v>
      </c>
      <c r="AB2367" s="211" t="str">
        <f t="shared" si="305"/>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03"/>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04"/>
        <v>0</v>
      </c>
      <c r="AB2368" s="211" t="str">
        <f t="shared" si="305"/>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03"/>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04"/>
        <v>0</v>
      </c>
      <c r="AB2369" s="211" t="str">
        <f t="shared" si="305"/>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03"/>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04"/>
        <v>0</v>
      </c>
      <c r="AB2370" s="211" t="str">
        <f t="shared" si="305"/>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03"/>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04"/>
        <v>0</v>
      </c>
      <c r="AB2371" s="211" t="str">
        <f t="shared" si="305"/>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03"/>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04"/>
        <v>0</v>
      </c>
      <c r="AB2372" s="211" t="str">
        <f t="shared" si="305"/>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03"/>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04"/>
        <v>0</v>
      </c>
      <c r="AB2373" s="211" t="str">
        <f t="shared" si="305"/>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03"/>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04"/>
        <v>0</v>
      </c>
      <c r="AB2374" s="211" t="str">
        <f t="shared" si="305"/>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03"/>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04"/>
        <v>0</v>
      </c>
      <c r="AB2375" s="211" t="str">
        <f t="shared" si="305"/>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03"/>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04"/>
        <v>0</v>
      </c>
      <c r="AB2376" s="211" t="str">
        <f t="shared" si="305"/>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03"/>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04"/>
        <v>0</v>
      </c>
      <c r="AB2377" s="211" t="str">
        <f t="shared" si="305"/>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03"/>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04"/>
        <v>0</v>
      </c>
      <c r="AB2378" s="211" t="str">
        <f t="shared" si="305"/>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03"/>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04"/>
        <v>0</v>
      </c>
      <c r="AB2379" s="211" t="str">
        <f t="shared" si="305"/>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03"/>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04"/>
        <v>0</v>
      </c>
      <c r="AB2380" s="211" t="str">
        <f t="shared" si="305"/>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03"/>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04"/>
        <v>0</v>
      </c>
      <c r="AB2381" s="211" t="str">
        <f t="shared" si="305"/>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03"/>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04"/>
        <v>0</v>
      </c>
      <c r="AB2382" s="211" t="str">
        <f t="shared" si="305"/>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03"/>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04"/>
        <v>0</v>
      </c>
      <c r="AB2383" s="211" t="str">
        <f t="shared" si="305"/>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03"/>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04"/>
        <v>0</v>
      </c>
      <c r="AB2384" s="211" t="str">
        <f t="shared" si="305"/>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03"/>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04"/>
        <v>0</v>
      </c>
      <c r="AB2385" s="211" t="str">
        <f t="shared" si="305"/>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03"/>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04"/>
        <v>0</v>
      </c>
      <c r="AB2386" s="211" t="str">
        <f t="shared" si="305"/>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03"/>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04"/>
        <v>0</v>
      </c>
      <c r="AB2387" s="211" t="str">
        <f t="shared" si="305"/>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03"/>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04"/>
        <v>0</v>
      </c>
      <c r="AB2388" s="211" t="str">
        <f t="shared" si="305"/>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03"/>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04"/>
        <v>0</v>
      </c>
      <c r="AB2389" s="211" t="str">
        <f t="shared" si="305"/>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03"/>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04"/>
        <v>0</v>
      </c>
      <c r="AB2390" s="211" t="str">
        <f t="shared" si="305"/>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03"/>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04"/>
        <v>0</v>
      </c>
      <c r="AB2391" s="211" t="str">
        <f t="shared" si="305"/>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03"/>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04"/>
        <v>0</v>
      </c>
      <c r="AB2392" s="211" t="str">
        <f t="shared" si="305"/>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03"/>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04"/>
        <v>0</v>
      </c>
      <c r="AB2393" s="211" t="str">
        <f t="shared" si="305"/>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03"/>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04"/>
        <v>0</v>
      </c>
      <c r="AB2394" s="211" t="str">
        <f t="shared" si="305"/>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03"/>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04"/>
        <v>0</v>
      </c>
      <c r="AB2395" s="211" t="str">
        <f t="shared" si="305"/>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06">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07">IF(AND(C2396="Smelter not listed",OR(LEN(D2396)=0,LEN(E2396)=0)),1,0)</f>
        <v>0</v>
      </c>
      <c r="AB2396" s="211" t="str">
        <f t="shared" ref="AB2396:AB2426" si="308">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06"/>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07"/>
        <v>0</v>
      </c>
      <c r="AB2397" s="211" t="str">
        <f t="shared" si="308"/>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06"/>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07"/>
        <v>0</v>
      </c>
      <c r="AB2398" s="211" t="str">
        <f t="shared" si="308"/>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06"/>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07"/>
        <v>0</v>
      </c>
      <c r="AB2399" s="211" t="str">
        <f t="shared" si="308"/>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06"/>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07"/>
        <v>0</v>
      </c>
      <c r="AB2400" s="211" t="str">
        <f t="shared" si="308"/>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06"/>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07"/>
        <v>0</v>
      </c>
      <c r="AB2401" s="211" t="str">
        <f t="shared" si="308"/>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06"/>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07"/>
        <v>0</v>
      </c>
      <c r="AB2402" s="211" t="str">
        <f t="shared" si="308"/>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06"/>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07"/>
        <v>0</v>
      </c>
      <c r="AB2403" s="211" t="str">
        <f t="shared" si="308"/>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06"/>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07"/>
        <v>0</v>
      </c>
      <c r="AB2404" s="211" t="str">
        <f t="shared" si="308"/>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06"/>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07"/>
        <v>0</v>
      </c>
      <c r="AB2405" s="211" t="str">
        <f t="shared" si="308"/>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06"/>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07"/>
        <v>0</v>
      </c>
      <c r="AB2406" s="211" t="str">
        <f t="shared" si="308"/>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06"/>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07"/>
        <v>0</v>
      </c>
      <c r="AB2407" s="211" t="str">
        <f t="shared" si="308"/>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06"/>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07"/>
        <v>0</v>
      </c>
      <c r="AB2408" s="211" t="str">
        <f t="shared" si="308"/>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06"/>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07"/>
        <v>0</v>
      </c>
      <c r="AB2409" s="211" t="str">
        <f t="shared" si="308"/>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06"/>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07"/>
        <v>0</v>
      </c>
      <c r="AB2410" s="211" t="str">
        <f t="shared" si="308"/>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06"/>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07"/>
        <v>0</v>
      </c>
      <c r="AB2411" s="211" t="str">
        <f t="shared" si="308"/>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06"/>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07"/>
        <v>0</v>
      </c>
      <c r="AB2412" s="211" t="str">
        <f t="shared" si="308"/>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06"/>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07"/>
        <v>0</v>
      </c>
      <c r="AB2413" s="211" t="str">
        <f t="shared" si="308"/>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06"/>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07"/>
        <v>0</v>
      </c>
      <c r="AB2414" s="211" t="str">
        <f t="shared" si="308"/>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06"/>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07"/>
        <v>0</v>
      </c>
      <c r="AB2415" s="211" t="str">
        <f t="shared" si="308"/>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06"/>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07"/>
        <v>0</v>
      </c>
      <c r="AB2416" s="211" t="str">
        <f t="shared" si="308"/>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06"/>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07"/>
        <v>0</v>
      </c>
      <c r="AB2417" s="211" t="str">
        <f t="shared" si="308"/>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06"/>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07"/>
        <v>0</v>
      </c>
      <c r="AB2418" s="211" t="str">
        <f t="shared" si="308"/>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06"/>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07"/>
        <v>0</v>
      </c>
      <c r="AB2419" s="211" t="str">
        <f t="shared" si="308"/>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06"/>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07"/>
        <v>0</v>
      </c>
      <c r="AB2420" s="211" t="str">
        <f t="shared" si="308"/>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06"/>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07"/>
        <v>0</v>
      </c>
      <c r="AB2421" s="211" t="str">
        <f t="shared" si="308"/>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06"/>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07"/>
        <v>0</v>
      </c>
      <c r="AB2422" s="211" t="str">
        <f t="shared" si="308"/>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06"/>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07"/>
        <v>0</v>
      </c>
      <c r="AB2423" s="211" t="str">
        <f t="shared" si="308"/>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06"/>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07"/>
        <v>0</v>
      </c>
      <c r="AB2424" s="211" t="str">
        <f t="shared" si="308"/>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06"/>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07"/>
        <v>0</v>
      </c>
      <c r="AB2425" s="211" t="str">
        <f t="shared" si="308"/>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06"/>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07"/>
        <v>0</v>
      </c>
      <c r="AB2426" s="211" t="str">
        <f t="shared" si="308"/>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09">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10">IF(AND(C2427="Smelter not listed",OR(LEN(D2427)=0,LEN(E2427)=0)),1,0)</f>
        <v>0</v>
      </c>
      <c r="AB2427" s="211" t="str">
        <f t="shared" ref="AB2427" si="311">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12">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13">IF(AND(C2428="Smelter not listed",OR(LEN(D2428)=0,LEN(E2428)=0)),1,0)</f>
        <v>0</v>
      </c>
      <c r="AB2428" s="211" t="str">
        <f t="shared" ref="AB2428:AB2459" si="314">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12"/>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13"/>
        <v>0</v>
      </c>
      <c r="AB2429" s="211" t="str">
        <f t="shared" si="314"/>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12"/>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13"/>
        <v>0</v>
      </c>
      <c r="AB2430" s="211" t="str">
        <f t="shared" si="314"/>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12"/>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13"/>
        <v>0</v>
      </c>
      <c r="AB2431" s="211" t="str">
        <f t="shared" si="314"/>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12"/>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13"/>
        <v>0</v>
      </c>
      <c r="AB2432" s="211" t="str">
        <f t="shared" si="314"/>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12"/>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13"/>
        <v>0</v>
      </c>
      <c r="AB2433" s="211" t="str">
        <f t="shared" si="314"/>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12"/>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13"/>
        <v>0</v>
      </c>
      <c r="AB2434" s="211" t="str">
        <f t="shared" si="314"/>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12"/>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13"/>
        <v>0</v>
      </c>
      <c r="AB2435" s="211" t="str">
        <f t="shared" si="314"/>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12"/>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13"/>
        <v>0</v>
      </c>
      <c r="AB2436" s="211" t="str">
        <f t="shared" si="314"/>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12"/>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13"/>
        <v>0</v>
      </c>
      <c r="AB2437" s="211" t="str">
        <f t="shared" si="314"/>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12"/>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13"/>
        <v>0</v>
      </c>
      <c r="AB2438" s="211" t="str">
        <f t="shared" si="314"/>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12"/>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13"/>
        <v>0</v>
      </c>
      <c r="AB2439" s="211" t="str">
        <f t="shared" si="314"/>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12"/>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13"/>
        <v>0</v>
      </c>
      <c r="AB2440" s="211" t="str">
        <f t="shared" si="314"/>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12"/>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13"/>
        <v>0</v>
      </c>
      <c r="AB2441" s="211" t="str">
        <f t="shared" si="314"/>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12"/>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13"/>
        <v>0</v>
      </c>
      <c r="AB2442" s="211" t="str">
        <f t="shared" si="314"/>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12"/>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13"/>
        <v>0</v>
      </c>
      <c r="AB2443" s="211" t="str">
        <f t="shared" si="314"/>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12"/>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13"/>
        <v>0</v>
      </c>
      <c r="AB2444" s="211" t="str">
        <f t="shared" si="314"/>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12"/>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13"/>
        <v>0</v>
      </c>
      <c r="AB2445" s="211" t="str">
        <f t="shared" si="314"/>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12"/>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13"/>
        <v>0</v>
      </c>
      <c r="AB2446" s="211" t="str">
        <f t="shared" si="314"/>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12"/>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13"/>
        <v>0</v>
      </c>
      <c r="AB2447" s="211" t="str">
        <f t="shared" si="314"/>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12"/>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13"/>
        <v>0</v>
      </c>
      <c r="AB2448" s="211" t="str">
        <f t="shared" si="314"/>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12"/>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13"/>
        <v>0</v>
      </c>
      <c r="AB2449" s="211" t="str">
        <f t="shared" si="314"/>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12"/>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13"/>
        <v>0</v>
      </c>
      <c r="AB2450" s="211" t="str">
        <f t="shared" si="314"/>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12"/>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13"/>
        <v>0</v>
      </c>
      <c r="AB2451" s="211" t="str">
        <f t="shared" si="314"/>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12"/>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13"/>
        <v>0</v>
      </c>
      <c r="AB2452" s="211" t="str">
        <f t="shared" si="314"/>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12"/>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13"/>
        <v>0</v>
      </c>
      <c r="AB2453" s="211" t="str">
        <f t="shared" si="314"/>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12"/>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13"/>
        <v>0</v>
      </c>
      <c r="AB2454" s="211" t="str">
        <f t="shared" si="314"/>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12"/>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13"/>
        <v>0</v>
      </c>
      <c r="AB2455" s="211" t="str">
        <f t="shared" si="314"/>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12"/>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13"/>
        <v>0</v>
      </c>
      <c r="AB2456" s="211" t="str">
        <f t="shared" si="314"/>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12"/>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13"/>
        <v>0</v>
      </c>
      <c r="AB2457" s="211" t="str">
        <f t="shared" si="314"/>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12"/>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13"/>
        <v>0</v>
      </c>
      <c r="AB2458" s="211" t="str">
        <f t="shared" si="314"/>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12"/>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13"/>
        <v>0</v>
      </c>
      <c r="AB2459" s="211" t="str">
        <f t="shared" si="314"/>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15">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16">IF(AND(C2460="Smelter not listed",OR(LEN(D2460)=0,LEN(E2460)=0)),1,0)</f>
        <v>0</v>
      </c>
      <c r="AB2460" s="211" t="str">
        <f t="shared" ref="AB2460:AB2490" si="317">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15"/>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16"/>
        <v>0</v>
      </c>
      <c r="AB2461" s="211" t="str">
        <f t="shared" si="317"/>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15"/>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16"/>
        <v>0</v>
      </c>
      <c r="AB2462" s="211" t="str">
        <f t="shared" si="317"/>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15"/>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16"/>
        <v>0</v>
      </c>
      <c r="AB2463" s="211" t="str">
        <f t="shared" si="317"/>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15"/>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16"/>
        <v>0</v>
      </c>
      <c r="AB2464" s="211" t="str">
        <f t="shared" si="317"/>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15"/>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16"/>
        <v>0</v>
      </c>
      <c r="AB2465" s="211" t="str">
        <f t="shared" si="317"/>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15"/>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16"/>
        <v>0</v>
      </c>
      <c r="AB2466" s="211" t="str">
        <f t="shared" si="317"/>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15"/>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16"/>
        <v>0</v>
      </c>
      <c r="AB2467" s="211" t="str">
        <f t="shared" si="317"/>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15"/>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16"/>
        <v>0</v>
      </c>
      <c r="AB2468" s="211" t="str">
        <f t="shared" si="317"/>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15"/>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16"/>
        <v>0</v>
      </c>
      <c r="AB2469" s="211" t="str">
        <f t="shared" si="317"/>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15"/>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16"/>
        <v>0</v>
      </c>
      <c r="AB2470" s="211" t="str">
        <f t="shared" si="317"/>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15"/>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16"/>
        <v>0</v>
      </c>
      <c r="AB2471" s="211" t="str">
        <f t="shared" si="317"/>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15"/>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16"/>
        <v>0</v>
      </c>
      <c r="AB2472" s="211" t="str">
        <f t="shared" si="317"/>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15"/>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16"/>
        <v>0</v>
      </c>
      <c r="AB2473" s="211" t="str">
        <f t="shared" si="317"/>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15"/>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16"/>
        <v>0</v>
      </c>
      <c r="AB2474" s="211" t="str">
        <f t="shared" si="317"/>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15"/>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16"/>
        <v>0</v>
      </c>
      <c r="AB2475" s="211" t="str">
        <f t="shared" si="317"/>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15"/>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16"/>
        <v>0</v>
      </c>
      <c r="AB2476" s="211" t="str">
        <f t="shared" si="317"/>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15"/>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16"/>
        <v>0</v>
      </c>
      <c r="AB2477" s="211" t="str">
        <f t="shared" si="317"/>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15"/>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16"/>
        <v>0</v>
      </c>
      <c r="AB2478" s="211" t="str">
        <f t="shared" si="317"/>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15"/>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16"/>
        <v>0</v>
      </c>
      <c r="AB2479" s="211" t="str">
        <f t="shared" si="317"/>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15"/>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16"/>
        <v>0</v>
      </c>
      <c r="AB2480" s="211" t="str">
        <f t="shared" si="317"/>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15"/>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16"/>
        <v>0</v>
      </c>
      <c r="AB2481" s="211" t="str">
        <f t="shared" si="317"/>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15"/>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16"/>
        <v>0</v>
      </c>
      <c r="AB2482" s="211" t="str">
        <f t="shared" si="317"/>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15"/>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16"/>
        <v>0</v>
      </c>
      <c r="AB2483" s="211" t="str">
        <f t="shared" si="317"/>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15"/>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16"/>
        <v>0</v>
      </c>
      <c r="AB2484" s="211" t="str">
        <f t="shared" si="317"/>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15"/>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16"/>
        <v>0</v>
      </c>
      <c r="AB2485" s="211" t="str">
        <f t="shared" si="317"/>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15"/>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16"/>
        <v>0</v>
      </c>
      <c r="AB2486" s="211" t="str">
        <f t="shared" si="317"/>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15"/>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16"/>
        <v>0</v>
      </c>
      <c r="AB2487" s="211" t="str">
        <f t="shared" si="317"/>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15"/>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16"/>
        <v>0</v>
      </c>
      <c r="AB2488" s="211" t="str">
        <f t="shared" si="317"/>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15"/>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16"/>
        <v>0</v>
      </c>
      <c r="AB2489" s="211" t="str">
        <f t="shared" si="317"/>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15"/>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16"/>
        <v>0</v>
      </c>
      <c r="AB2490" s="211" t="str">
        <f t="shared" si="317"/>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18">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16"/>
        <v>0</v>
      </c>
      <c r="AB2491" s="211" t="str">
        <f t="shared" ref="AB2491" si="319">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16"/>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20">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21">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21"/>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21"/>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21"/>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21"/>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21"/>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21"/>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21"/>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21"/>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21"/>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21"/>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250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C99DA04E-5450-49CF-9EC9-45ABF62C7606}"/>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83"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5" t="str">
        <f ca="1">OFFSET(L!$C$1,MATCH("Checker"&amp;ADDRESS(ROW(),COLUMN(),4),L!$A:$A,0)-1,SL,,)</f>
        <v>To ensure all required fields have been populated before submitting to your customers review form for any line items highlighted in red</v>
      </c>
      <c r="B1" s="395"/>
      <c r="C1" s="395"/>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CRT ELECTRONIC s.r.o.</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Manufacture of electronic assemblies</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Ing.Milan Oriescik</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milan.oriescik@crt.sk</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+421 911209911</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Ing.Milan Oriescik</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milan.oriescik@crt.sk</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46294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Unknown</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Unknown</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Greater than 90%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Greater than 90%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https://www.crt.sk/sk/dokumenty/politiky-spolocnosti
https://www.crt.sk/en/documents/policies-of-the-company</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0</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Complete</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7" t="str">
        <f ca="1">OFFSET(L!$C$1,MATCH("Product List"&amp;ADDRESS(ROW(),COLUMN(),4),L!$A:$A,0)-1,SL,,)</f>
        <v>Completion required only if reporting level "Product (or List of Products)" selected on the 'Declaration' worksheet.</v>
      </c>
      <c r="B1" s="398"/>
      <c r="C1" s="398"/>
      <c r="D1" s="398"/>
      <c r="E1" s="398"/>
      <c r="F1" s="398"/>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6" t="s">
        <v>858</v>
      </c>
      <c r="C4" s="396"/>
      <c r="D4" s="396"/>
      <c r="E4" s="396"/>
      <c r="F4" s="396"/>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31.5">
      <c r="A6" s="125"/>
      <c r="B6" s="257" t="s">
        <v>15902</v>
      </c>
      <c r="C6" s="95" t="s">
        <v>15901</v>
      </c>
      <c r="D6" s="95"/>
      <c r="E6" s="95" t="s">
        <v>15901</v>
      </c>
      <c r="F6" s="95" t="s">
        <v>15900</v>
      </c>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9" t="str">
        <f ca="1">OFFSET(L!$C$1,MATCH("General"&amp;"Cpy",L!$A:$A,0)-1,SL,,)</f>
        <v>© 2026 Responsible Minerals Initiative. All rights reserved.</v>
      </c>
      <c r="C2006" s="399"/>
      <c r="D2006" s="399"/>
      <c r="E2006" s="399"/>
      <c r="F2006" s="399"/>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607" activePane="bottomLeft" state="frozen"/>
      <selection activeCell="A4" sqref="A4"/>
      <selection pane="bottomLeft" activeCell="M627" sqref="M627"/>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294"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294"/>
      <c r="C1" s="294"/>
      <c r="D1" s="294"/>
      <c r="E1" s="294"/>
      <c r="F1" s="294"/>
      <c r="G1" s="294"/>
    </row>
    <row r="2" spans="1:11">
      <c r="A2" s="295"/>
      <c r="B2" s="295"/>
      <c r="C2" s="295"/>
      <c r="D2" s="295"/>
      <c r="E2" s="295"/>
      <c r="F2" s="295"/>
      <c r="G2" s="295"/>
      <c r="H2" s="295"/>
      <c r="I2" s="295"/>
    </row>
    <row r="3" spans="1:11">
      <c r="A3" s="295"/>
      <c r="B3" s="295"/>
      <c r="C3" s="295"/>
      <c r="D3" s="295"/>
      <c r="E3" s="295"/>
      <c r="F3" s="295"/>
      <c r="G3" s="295"/>
      <c r="H3" s="295"/>
      <c r="I3" s="295"/>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8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56.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85.2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42.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13.7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45">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57">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9298168A-79B6-405C-AD0E-3F48781730A5}"/>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5DA9792A-E826-4278-89D8-0CC09948369E}"/>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Declaration!Názvy_tlače</vt:lpstr>
      <vt:lpstr>'Product List'!Názvy_tlače</vt:lpstr>
      <vt:lpstr>'Smelter List'!Názvy_tlače</vt:lpstr>
      <vt:lpstr>Declaration!Oblasť_tlače</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Orieščik Milan</cp:lastModifiedBy>
  <cp:lastPrinted>2015-04-21T20:47:43Z</cp:lastPrinted>
  <dcterms:created xsi:type="dcterms:W3CDTF">2010-06-21T21:00:23Z</dcterms:created>
  <dcterms:modified xsi:type="dcterms:W3CDTF">2026-09-29T06:55:43Z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